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00" activeTab="0"/>
  </bookViews>
  <sheets>
    <sheet name="Datablad" sheetId="1" r:id="rId1"/>
  </sheets>
  <definedNames>
    <definedName name="_xlfn._FV" hidden="1">#NAME?</definedName>
    <definedName name="EV__LASTREFTIME__" hidden="1">42198.5426967593</definedName>
    <definedName name="_xlnm.Print_Area" localSheetId="0">'Datablad'!$B$1:$P$125</definedName>
  </definedNames>
  <calcPr fullCalcOnLoad="1"/>
</workbook>
</file>

<file path=xl/sharedStrings.xml><?xml version="1.0" encoding="utf-8"?>
<sst xmlns="http://schemas.openxmlformats.org/spreadsheetml/2006/main" count="83" uniqueCount="41">
  <si>
    <t>Hoppers</t>
  </si>
  <si>
    <t>Cutters</t>
  </si>
  <si>
    <t xml:space="preserve"> </t>
  </si>
  <si>
    <t>Rest of Europe</t>
  </si>
  <si>
    <t>Australia / Asia</t>
  </si>
  <si>
    <t>Middle East</t>
  </si>
  <si>
    <t>Africa</t>
  </si>
  <si>
    <t>North and South America</t>
  </si>
  <si>
    <r>
      <t>Acquired orders</t>
    </r>
    <r>
      <rPr>
        <i/>
        <sz val="10"/>
        <rFont val="Arial"/>
        <family val="2"/>
      </rPr>
      <t xml:space="preserve"> (in € million)</t>
    </r>
  </si>
  <si>
    <r>
      <t xml:space="preserve">Orderbook </t>
    </r>
    <r>
      <rPr>
        <i/>
        <sz val="10"/>
        <rFont val="Arial"/>
        <family val="2"/>
      </rPr>
      <t>(in € million per end of period)</t>
    </r>
  </si>
  <si>
    <r>
      <t xml:space="preserve">Fleet utilization </t>
    </r>
    <r>
      <rPr>
        <i/>
        <sz val="10"/>
        <rFont val="Arial"/>
        <family val="2"/>
      </rPr>
      <t>(in weeks per annum)</t>
    </r>
  </si>
  <si>
    <r>
      <t xml:space="preserve">EBIT </t>
    </r>
    <r>
      <rPr>
        <i/>
        <sz val="10"/>
        <rFont val="Arial"/>
        <family val="2"/>
      </rPr>
      <t>(in € million)</t>
    </r>
  </si>
  <si>
    <r>
      <t xml:space="preserve">Net profit </t>
    </r>
    <r>
      <rPr>
        <i/>
        <sz val="10"/>
        <rFont val="Arial"/>
        <family val="2"/>
      </rPr>
      <t xml:space="preserve">(in € million)  </t>
    </r>
  </si>
  <si>
    <r>
      <t xml:space="preserve">Capital expenditure </t>
    </r>
    <r>
      <rPr>
        <i/>
        <sz val="10"/>
        <rFont val="Arial"/>
        <family val="2"/>
      </rPr>
      <t>(in € million)</t>
    </r>
  </si>
  <si>
    <r>
      <t xml:space="preserve">Cash flow </t>
    </r>
    <r>
      <rPr>
        <i/>
        <sz val="10"/>
        <rFont val="Arial"/>
        <family val="2"/>
      </rPr>
      <t>(in € million)</t>
    </r>
  </si>
  <si>
    <t>Year</t>
  </si>
  <si>
    <t>Total</t>
  </si>
  <si>
    <t>Disposals</t>
  </si>
  <si>
    <r>
      <t xml:space="preserve">Revenue </t>
    </r>
    <r>
      <rPr>
        <i/>
        <sz val="10"/>
        <rFont val="Arial"/>
        <family val="2"/>
      </rPr>
      <t>(in € million)</t>
    </r>
  </si>
  <si>
    <t>Non-allocated group revenue</t>
  </si>
  <si>
    <t>The Netherlands</t>
  </si>
  <si>
    <r>
      <t xml:space="preserve">Revenue </t>
    </r>
    <r>
      <rPr>
        <i/>
        <sz val="10"/>
        <rFont val="Arial"/>
        <family val="2"/>
      </rPr>
      <t>(in € million) by markets</t>
    </r>
  </si>
  <si>
    <r>
      <t xml:space="preserve">Revenue </t>
    </r>
    <r>
      <rPr>
        <i/>
        <sz val="10"/>
        <rFont val="Arial"/>
        <family val="2"/>
      </rPr>
      <t>(in € million) by geographic area</t>
    </r>
  </si>
  <si>
    <t>Offshore Energy</t>
  </si>
  <si>
    <t>Towage &amp; Salvage</t>
  </si>
  <si>
    <t>Dredging &amp; Inland Infra</t>
  </si>
  <si>
    <t>Heavy 
Transport</t>
  </si>
  <si>
    <t>Net capital 
expenditure</t>
  </si>
  <si>
    <r>
      <t>2</t>
    </r>
    <r>
      <rPr>
        <vertAlign val="superscript"/>
        <sz val="9"/>
        <rFont val="Arial"/>
        <family val="2"/>
      </rPr>
      <t xml:space="preserve">nd </t>
    </r>
    <r>
      <rPr>
        <sz val="9"/>
        <rFont val="Arial"/>
        <family val="2"/>
      </rPr>
      <t>half year</t>
    </r>
  </si>
  <si>
    <r>
      <t>1</t>
    </r>
    <r>
      <rPr>
        <vertAlign val="superscript"/>
        <sz val="9"/>
        <rFont val="Arial"/>
        <family val="2"/>
      </rPr>
      <t xml:space="preserve">st </t>
    </r>
    <r>
      <rPr>
        <sz val="9"/>
        <rFont val="Arial"/>
        <family val="2"/>
      </rPr>
      <t>half year</t>
    </r>
  </si>
  <si>
    <t>2018*</t>
  </si>
  <si>
    <t>Compare revenues</t>
  </si>
  <si>
    <t>Check totals vs revenue by markets</t>
  </si>
  <si>
    <t>Check half years with total:</t>
  </si>
  <si>
    <t>Check sum with total</t>
  </si>
  <si>
    <t>2017*</t>
  </si>
  <si>
    <t>* Revised for IFRS 15</t>
  </si>
  <si>
    <t>2020*</t>
  </si>
  <si>
    <t>* Excluding extraordinary charges</t>
  </si>
  <si>
    <t>Data for the HY report 2021</t>
  </si>
  <si>
    <t>2021 HY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</si>
</sst>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"/>
    <numFmt numFmtId="187" formatCode="[$-413]dddd\ d\ mmmm\ yyyy"/>
    <numFmt numFmtId="188" formatCode="#,#00"/>
    <numFmt numFmtId="189" formatCode="#,##0.0"/>
    <numFmt numFmtId="190" formatCode="#.##00"/>
    <numFmt numFmtId="191" formatCode="#.##0"/>
    <numFmt numFmtId="192" formatCode="##,#00"/>
    <numFmt numFmtId="193" formatCode="_-* #,##0_-;_-* #,##0\-;_-* &quot;-&quot;??_-;_-@_-"/>
    <numFmt numFmtId="194" formatCode="0.000"/>
    <numFmt numFmtId="195" formatCode="0.0000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#,##0.0000000000"/>
    <numFmt numFmtId="204" formatCode="#,##0.00000000000"/>
    <numFmt numFmtId="205" formatCode="#,##0.000000000000"/>
    <numFmt numFmtId="206" formatCode="#,##0.0000000000000"/>
    <numFmt numFmtId="207" formatCode="#,##0.00000000000000"/>
    <numFmt numFmtId="208" formatCode="#,##0.000000000000000"/>
    <numFmt numFmtId="209" formatCode="#,##0.0000000000000000"/>
    <numFmt numFmtId="210" formatCode="#,##0.00000000000000000"/>
    <numFmt numFmtId="211" formatCode="#,##0.000000000000000000"/>
    <numFmt numFmtId="212" formatCode="#,##0.0000000000000000000"/>
    <numFmt numFmtId="213" formatCode="#,##0.00000000000000000000"/>
    <numFmt numFmtId="214" formatCode="#,##0.000000000000000000000"/>
    <numFmt numFmtId="215" formatCode="#,##0.0000000000000000000000"/>
    <numFmt numFmtId="216" formatCode="#,##0.00000000000000000000000"/>
    <numFmt numFmtId="217" formatCode="0.00000"/>
    <numFmt numFmtId="218" formatCode="0.000000"/>
    <numFmt numFmtId="219" formatCode="_-* #,##0.0_-;_-* #,##0.0\-;_-* &quot;-&quot;??_-;_-@_-"/>
  </numFmts>
  <fonts count="59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4.5"/>
      <color indexed="8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sz val="4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.5"/>
      <color indexed="48"/>
      <name val="Arial"/>
      <family val="2"/>
    </font>
    <font>
      <i/>
      <sz val="8.5"/>
      <color indexed="48"/>
      <name val="Arial"/>
      <family val="2"/>
    </font>
    <font>
      <b/>
      <sz val="7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6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86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4" fillId="33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7" fillId="0" borderId="0" xfId="0" applyFont="1" applyAlignment="1">
      <alignment/>
    </xf>
    <xf numFmtId="1" fontId="0" fillId="0" borderId="0" xfId="0" applyNumberFormat="1" applyFont="1" applyAlignment="1">
      <alignment/>
    </xf>
    <xf numFmtId="0" fontId="56" fillId="33" borderId="0" xfId="0" applyFont="1" applyFill="1" applyAlignment="1">
      <alignment/>
    </xf>
    <xf numFmtId="0" fontId="56" fillId="0" borderId="0" xfId="0" applyFont="1" applyAlignment="1">
      <alignment/>
    </xf>
    <xf numFmtId="196" fontId="0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189" fontId="0" fillId="0" borderId="0" xfId="0" applyNumberFormat="1" applyFont="1" applyAlignment="1">
      <alignment/>
    </xf>
    <xf numFmtId="189" fontId="0" fillId="0" borderId="0" xfId="42" applyNumberFormat="1" applyFont="1" applyAlignment="1">
      <alignment/>
    </xf>
    <xf numFmtId="189" fontId="0" fillId="0" borderId="11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6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58" fillId="0" borderId="0" xfId="42" applyNumberFormat="1" applyFont="1" applyAlignment="1">
      <alignment/>
    </xf>
    <xf numFmtId="193" fontId="0" fillId="0" borderId="0" xfId="42" applyNumberFormat="1" applyFont="1" applyAlignment="1">
      <alignment/>
    </xf>
    <xf numFmtId="193" fontId="0" fillId="0" borderId="0" xfId="42" applyNumberFormat="1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5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Revenue
</a:t>
            </a:r>
            <a:r>
              <a:rPr lang="en-US" cap="none" sz="850" b="0" i="1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(in € million)</a:t>
            </a:r>
          </a:p>
        </c:rich>
      </c:tx>
      <c:layout>
        <c:manualLayout>
          <c:xMode val="factor"/>
          <c:yMode val="factor"/>
          <c:x val="-0.376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365"/>
          <c:w val="0.81475"/>
          <c:h val="0.70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Datablad!$C$26</c:f>
              <c:strCache>
                <c:ptCount val="1"/>
                <c:pt idx="0">
                  <c:v>1st half year</c:v>
                </c:pt>
              </c:strCache>
            </c:strRef>
          </c:tx>
          <c:spPr>
            <a:solidFill>
              <a:srgbClr val="0051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Datablad!$B$27:$B$31</c:f>
              <c:strCache/>
            </c:strRef>
          </c:cat>
          <c:val>
            <c:numRef>
              <c:f>Datablad!$C$27:$C$31</c:f>
              <c:numCache/>
            </c:numRef>
          </c:val>
        </c:ser>
        <c:ser>
          <c:idx val="0"/>
          <c:order val="1"/>
          <c:tx>
            <c:strRef>
              <c:f>Datablad!$D$26</c:f>
              <c:strCache>
                <c:ptCount val="1"/>
                <c:pt idx="0">
                  <c:v>2nd half year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Datablad!$B$27:$B$31</c:f>
              <c:strCache/>
            </c:strRef>
          </c:cat>
          <c:val>
            <c:numRef>
              <c:f>Datablad!$D$27:$D$31</c:f>
              <c:numCache/>
            </c:numRef>
          </c:val>
        </c:ser>
        <c:overlap val="100"/>
        <c:gapWidth val="50"/>
        <c:axId val="47299790"/>
        <c:axId val="23044927"/>
      </c:bar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44927"/>
        <c:crosses val="autoZero"/>
        <c:auto val="1"/>
        <c:lblOffset val="100"/>
        <c:tickLblSkip val="1"/>
        <c:noMultiLvlLbl val="0"/>
      </c:catAx>
      <c:valAx>
        <c:axId val="230449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9790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75"/>
          <c:y val="0.8155"/>
          <c:w val="0.43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5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Orderbook
</a:t>
            </a:r>
            <a:r>
              <a:rPr lang="en-US" cap="none" sz="850" b="0" i="1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(in € million per end of period)</a:t>
            </a:r>
          </a:p>
        </c:rich>
      </c:tx>
      <c:layout>
        <c:manualLayout>
          <c:xMode val="factor"/>
          <c:yMode val="factor"/>
          <c:x val="-0.28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275"/>
          <c:w val="0.819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Datablad!$C$49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51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Datablad!$B$50:$B$54</c:f>
              <c:strCache/>
            </c:strRef>
          </c:cat>
          <c:val>
            <c:numRef>
              <c:f>Datablad!$C$50:$C$54</c:f>
              <c:numCache/>
            </c:numRef>
          </c:val>
        </c:ser>
        <c:overlap val="100"/>
        <c:gapWidth val="50"/>
        <c:axId val="6077752"/>
        <c:axId val="54699769"/>
      </c:barChart>
      <c:catAx>
        <c:axId val="6077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9769"/>
        <c:crosses val="autoZero"/>
        <c:auto val="1"/>
        <c:lblOffset val="100"/>
        <c:tickLblSkip val="1"/>
        <c:noMultiLvlLbl val="0"/>
      </c:catAx>
      <c:valAx>
        <c:axId val="54699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7752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5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EBIT
</a:t>
            </a:r>
            <a:r>
              <a:rPr lang="en-US" cap="none" sz="850" b="0" i="1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(in € million)</a:t>
            </a:r>
          </a:p>
        </c:rich>
      </c:tx>
      <c:layout>
        <c:manualLayout>
          <c:xMode val="factor"/>
          <c:yMode val="factor"/>
          <c:x val="-0.364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9425"/>
          <c:w val="0.836"/>
          <c:h val="0.79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Datablad!$C$74</c:f>
              <c:strCache>
                <c:ptCount val="1"/>
                <c:pt idx="0">
                  <c:v>1st half year</c:v>
                </c:pt>
              </c:strCache>
            </c:strRef>
          </c:tx>
          <c:spPr>
            <a:solidFill>
              <a:srgbClr val="0051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Datablad!$B$75:$B$79</c:f>
              <c:strCache/>
            </c:strRef>
          </c:cat>
          <c:val>
            <c:numRef>
              <c:f>Datablad!$C$75:$C$79</c:f>
              <c:numCache/>
            </c:numRef>
          </c:val>
        </c:ser>
        <c:ser>
          <c:idx val="0"/>
          <c:order val="1"/>
          <c:tx>
            <c:strRef>
              <c:f>Datablad!$D$74</c:f>
              <c:strCache>
                <c:ptCount val="1"/>
                <c:pt idx="0">
                  <c:v>2nd half year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161.8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652.3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Datablad!$B$75:$B$79</c:f>
              <c:strCache/>
            </c:strRef>
          </c:cat>
          <c:val>
            <c:numRef>
              <c:f>Datablad!$D$75:$D$79</c:f>
              <c:numCache/>
            </c:numRef>
          </c:val>
        </c:ser>
        <c:overlap val="100"/>
        <c:gapWidth val="50"/>
        <c:axId val="22535874"/>
        <c:axId val="1496275"/>
      </c:bar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6275"/>
        <c:crosses val="autoZero"/>
        <c:auto val="1"/>
        <c:lblOffset val="100"/>
        <c:tickLblSkip val="1"/>
        <c:noMultiLvlLbl val="0"/>
      </c:catAx>
      <c:valAx>
        <c:axId val="149627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35874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8635"/>
          <c:w val="0.4695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5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Fleet utilization
</a:t>
            </a:r>
            <a:r>
              <a:rPr lang="en-US" cap="none" sz="850" b="0" i="1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(in weeks per annum)</a:t>
            </a:r>
          </a:p>
        </c:rich>
      </c:tx>
      <c:layout>
        <c:manualLayout>
          <c:xMode val="factor"/>
          <c:yMode val="factor"/>
          <c:x val="-0.32525"/>
          <c:y val="-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0985"/>
          <c:w val="0.83125"/>
          <c:h val="0.8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Datablad!$E$61</c:f>
              <c:strCache>
                <c:ptCount val="1"/>
                <c:pt idx="0">
                  <c:v>Heavy 
Transport</c:v>
                </c:pt>
              </c:strCache>
            </c:strRef>
          </c:tx>
          <c:spPr>
            <a:solidFill>
              <a:srgbClr val="91F0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Datablad!$B$62:$B$66</c:f>
              <c:strCache/>
            </c:strRef>
          </c:cat>
          <c:val>
            <c:numRef>
              <c:f>Datablad!$E$62:$E$66</c:f>
              <c:numCache/>
            </c:numRef>
          </c:val>
        </c:ser>
        <c:ser>
          <c:idx val="0"/>
          <c:order val="1"/>
          <c:tx>
            <c:strRef>
              <c:f>Datablad!$D$61</c:f>
              <c:strCache>
                <c:ptCount val="1"/>
                <c:pt idx="0">
                  <c:v>Cutters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Datablad!$B$62:$B$66</c:f>
              <c:strCache/>
            </c:strRef>
          </c:cat>
          <c:val>
            <c:numRef>
              <c:f>Datablad!$D$62:$D$66</c:f>
              <c:numCache/>
            </c:numRef>
          </c:val>
        </c:ser>
        <c:ser>
          <c:idx val="1"/>
          <c:order val="2"/>
          <c:tx>
            <c:strRef>
              <c:f>Datablad!$C$61</c:f>
              <c:strCache>
                <c:ptCount val="1"/>
                <c:pt idx="0">
                  <c:v>Hoppers</c:v>
                </c:pt>
              </c:strCache>
            </c:strRef>
          </c:tx>
          <c:spPr>
            <a:solidFill>
              <a:srgbClr val="0051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Datablad!$B$62:$B$66</c:f>
              <c:strCache/>
            </c:strRef>
          </c:cat>
          <c:val>
            <c:numRef>
              <c:f>Datablad!$C$62:$C$66</c:f>
              <c:numCache/>
            </c:numRef>
          </c:val>
        </c:ser>
        <c:overlap val="25"/>
        <c:gapWidth val="54"/>
        <c:axId val="13466476"/>
        <c:axId val="54089421"/>
      </c:barChart>
      <c:catAx>
        <c:axId val="1346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89421"/>
        <c:crosses val="autoZero"/>
        <c:auto val="1"/>
        <c:lblOffset val="100"/>
        <c:tickLblSkip val="1"/>
        <c:noMultiLvlLbl val="0"/>
      </c:catAx>
      <c:valAx>
        <c:axId val="54089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647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05"/>
          <c:y val="0.92825"/>
          <c:w val="0.46325"/>
          <c:h val="0.06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5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Capital expenditure
</a:t>
            </a:r>
            <a:r>
              <a:rPr lang="en-US" cap="none" sz="850" b="0" i="1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(in € million)</a:t>
            </a:r>
          </a:p>
        </c:rich>
      </c:tx>
      <c:layout>
        <c:manualLayout>
          <c:xMode val="factor"/>
          <c:yMode val="factor"/>
          <c:x val="-0.319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2425"/>
          <c:w val="0.82725"/>
          <c:h val="0.76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Datablad!$D$98</c:f>
              <c:strCache>
                <c:ptCount val="1"/>
                <c:pt idx="0">
                  <c:v>Net capital 
expenditure</c:v>
                </c:pt>
              </c:strCache>
            </c:strRef>
          </c:tx>
          <c:spPr>
            <a:solidFill>
              <a:srgbClr val="0051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Datablad!$B$99:$B$103</c:f>
              <c:strCache/>
            </c:strRef>
          </c:cat>
          <c:val>
            <c:numRef>
              <c:f>Datablad!$D$99:$D$103</c:f>
              <c:numCache/>
            </c:numRef>
          </c:val>
        </c:ser>
        <c:ser>
          <c:idx val="0"/>
          <c:order val="1"/>
          <c:tx>
            <c:strRef>
              <c:f>Datablad!$C$98</c:f>
              <c:strCache>
                <c:ptCount val="1"/>
                <c:pt idx="0">
                  <c:v>Disposals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Datablad!$B$99:$B$103</c:f>
              <c:strCache/>
            </c:strRef>
          </c:cat>
          <c:val>
            <c:numRef>
              <c:f>Datablad!$C$99:$C$103</c:f>
              <c:numCache/>
            </c:numRef>
          </c:val>
        </c:ser>
        <c:overlap val="100"/>
        <c:gapWidth val="50"/>
        <c:axId val="17042742"/>
        <c:axId val="19166951"/>
      </c:bar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66951"/>
        <c:crosses val="autoZero"/>
        <c:auto val="1"/>
        <c:lblOffset val="100"/>
        <c:tickLblSkip val="1"/>
        <c:noMultiLvlLbl val="0"/>
      </c:catAx>
      <c:valAx>
        <c:axId val="19166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4274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5"/>
          <c:y val="0.8795"/>
          <c:w val="0.68825"/>
          <c:h val="0.08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5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Cash flow
</a:t>
            </a:r>
            <a:r>
              <a:rPr lang="en-US" cap="none" sz="850" b="0" i="1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(in € million)</a:t>
            </a:r>
          </a:p>
        </c:rich>
      </c:tx>
      <c:layout>
        <c:manualLayout>
          <c:xMode val="factor"/>
          <c:yMode val="factor"/>
          <c:x val="-0.36775"/>
          <c:y val="-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055"/>
          <c:w val="0.81675"/>
          <c:h val="0.8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Datablad!$C$110</c:f>
              <c:strCache>
                <c:ptCount val="1"/>
                <c:pt idx="0">
                  <c:v>1st half year</c:v>
                </c:pt>
              </c:strCache>
            </c:strRef>
          </c:tx>
          <c:spPr>
            <a:solidFill>
              <a:srgbClr val="0051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Datablad!$B$111:$B$115</c:f>
              <c:strCache/>
            </c:strRef>
          </c:cat>
          <c:val>
            <c:numRef>
              <c:f>Datablad!$C$111:$C$115</c:f>
              <c:numCache/>
            </c:numRef>
          </c:val>
        </c:ser>
        <c:ser>
          <c:idx val="0"/>
          <c:order val="1"/>
          <c:tx>
            <c:strRef>
              <c:f>Datablad!$D$110</c:f>
              <c:strCache>
                <c:ptCount val="1"/>
                <c:pt idx="0">
                  <c:v>2nd half year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785.7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Datablad!$B$111:$B$115</c:f>
              <c:strCache/>
            </c:strRef>
          </c:cat>
          <c:val>
            <c:numRef>
              <c:f>Datablad!$D$111:$D$115</c:f>
              <c:numCache/>
            </c:numRef>
          </c:val>
        </c:ser>
        <c:overlap val="100"/>
        <c:gapWidth val="50"/>
        <c:axId val="38284832"/>
        <c:axId val="9019169"/>
      </c:bar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9169"/>
        <c:crosses val="autoZero"/>
        <c:auto val="1"/>
        <c:lblOffset val="100"/>
        <c:tickLblSkip val="1"/>
        <c:noMultiLvlLbl val="0"/>
      </c:catAx>
      <c:valAx>
        <c:axId val="9019169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84832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25"/>
          <c:y val="0.8725"/>
          <c:w val="0.584"/>
          <c:h val="0.08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5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Acquired orders
</a:t>
            </a:r>
            <a:r>
              <a:rPr lang="en-US" cap="none" sz="850" b="0" i="1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(in € million)</a:t>
            </a:r>
          </a:p>
        </c:rich>
      </c:tx>
      <c:layout>
        <c:manualLayout>
          <c:xMode val="factor"/>
          <c:yMode val="factor"/>
          <c:x val="-0.3512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205"/>
          <c:w val="0.8175"/>
          <c:h val="0.721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Datablad!$C$37</c:f>
              <c:strCache>
                <c:ptCount val="1"/>
                <c:pt idx="0">
                  <c:v>1st half year</c:v>
                </c:pt>
              </c:strCache>
            </c:strRef>
          </c:tx>
          <c:spPr>
            <a:solidFill>
              <a:srgbClr val="0051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Datablad!$B$38:$B$42</c:f>
              <c:numCache/>
            </c:numRef>
          </c:cat>
          <c:val>
            <c:numRef>
              <c:f>Datablad!$C$38:$C$42</c:f>
              <c:numCache/>
            </c:numRef>
          </c:val>
        </c:ser>
        <c:ser>
          <c:idx val="0"/>
          <c:order val="1"/>
          <c:tx>
            <c:strRef>
              <c:f>Datablad!$D$37</c:f>
              <c:strCache>
                <c:ptCount val="1"/>
                <c:pt idx="0">
                  <c:v>2nd half year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2.941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Datablad!$B$38:$B$42</c:f>
              <c:numCache/>
            </c:numRef>
          </c:cat>
          <c:val>
            <c:numRef>
              <c:f>Datablad!$D$38:$D$42</c:f>
              <c:numCache/>
            </c:numRef>
          </c:val>
        </c:ser>
        <c:overlap val="100"/>
        <c:gapWidth val="50"/>
        <c:axId val="14063658"/>
        <c:axId val="59464059"/>
      </c:bar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64059"/>
        <c:crosses val="autoZero"/>
        <c:auto val="1"/>
        <c:lblOffset val="100"/>
        <c:tickLblSkip val="1"/>
        <c:noMultiLvlLbl val="0"/>
      </c:catAx>
      <c:valAx>
        <c:axId val="5946405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63658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5"/>
          <c:y val="0.84825"/>
          <c:w val="0.40475"/>
          <c:h val="0.1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5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Net profit
</a:t>
            </a:r>
            <a:r>
              <a:rPr lang="en-US" cap="none" sz="850" b="0" i="1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(in € million)</a:t>
            </a:r>
          </a:p>
        </c:rich>
      </c:tx>
      <c:layout>
        <c:manualLayout>
          <c:xMode val="factor"/>
          <c:yMode val="factor"/>
          <c:x val="-0.367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12925"/>
          <c:w val="0.81475"/>
          <c:h val="0.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Datablad!$C$87</c:f>
              <c:strCache>
                <c:ptCount val="1"/>
                <c:pt idx="0">
                  <c:v>1st half year</c:v>
                </c:pt>
              </c:strCache>
            </c:strRef>
          </c:tx>
          <c:spPr>
            <a:solidFill>
              <a:srgbClr val="0051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Datablad!$B$88:$B$92</c:f>
              <c:strCache/>
            </c:strRef>
          </c:cat>
          <c:val>
            <c:numRef>
              <c:f>Datablad!$C$88:$C$92</c:f>
              <c:numCache/>
            </c:numRef>
          </c:val>
        </c:ser>
        <c:ser>
          <c:idx val="0"/>
          <c:order val="1"/>
          <c:tx>
            <c:strRef>
              <c:f>Datablad!$D$87</c:f>
              <c:strCache>
                <c:ptCount val="1"/>
                <c:pt idx="0">
                  <c:v>2nd half year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74.9</a:t>
                    </a:r>
                  </a:p>
                </c:rich>
              </c:tx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490.3</a:t>
                    </a:r>
                  </a:p>
                </c:rich>
              </c:tx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Datablad!$B$88:$B$92</c:f>
              <c:strCache/>
            </c:strRef>
          </c:cat>
          <c:val>
            <c:numRef>
              <c:f>Datablad!$D$88:$D$92</c:f>
              <c:numCache/>
            </c:numRef>
          </c:val>
        </c:ser>
        <c:overlap val="100"/>
        <c:gapWidth val="50"/>
        <c:axId val="65414484"/>
        <c:axId val="51859445"/>
      </c:barChart>
      <c:catAx>
        <c:axId val="6541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9445"/>
        <c:crosses val="autoZero"/>
        <c:auto val="1"/>
        <c:lblOffset val="100"/>
        <c:tickLblSkip val="1"/>
        <c:noMultiLvlLbl val="0"/>
      </c:catAx>
      <c:valAx>
        <c:axId val="51859445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448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025"/>
          <c:y val="0.87625"/>
          <c:w val="0.369"/>
          <c:h val="0.11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0.5145</cdr:x>
      <cdr:y>0.5095</cdr:y>
    </cdr:from>
    <cdr:to>
      <cdr:x>0.53525</cdr:x>
      <cdr:y>0.55525</cdr:y>
    </cdr:to>
    <cdr:sp fLocksText="0">
      <cdr:nvSpPr>
        <cdr:cNvPr id="1" name="Text Box 7"/>
        <cdr:cNvSpPr txBox="1">
          <a:spLocks noChangeArrowheads="1"/>
        </cdr:cNvSpPr>
      </cdr:nvSpPr>
      <cdr:spPr>
        <a:xfrm>
          <a:off x="2705100" y="1409700"/>
          <a:ext cx="1047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0.76325</cdr:x>
      <cdr:y>0.382</cdr:y>
    </cdr:from>
    <cdr:to>
      <cdr:x>0.856</cdr:x>
      <cdr:y>0.43875</cdr:y>
    </cdr:to>
    <cdr:sp textlink="Datablad!$E$31">
      <cdr:nvSpPr>
        <cdr:cNvPr id="2" name="Text Box 2"/>
        <cdr:cNvSpPr txBox="1">
          <a:spLocks noChangeArrowheads="1"/>
        </cdr:cNvSpPr>
      </cdr:nvSpPr>
      <cdr:spPr>
        <a:xfrm>
          <a:off x="4019550" y="1057275"/>
          <a:ext cx="485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c6a5932f-9f61-49d3-9e5e-e0b6603be192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1,319 </a:t>
          </a:fld>
        </a:p>
      </cdr:txBody>
    </cdr:sp>
  </cdr:relSizeAnchor>
  <cdr:relSizeAnchor xmlns:cdr="http://schemas.openxmlformats.org/drawingml/2006/chartDrawing">
    <cdr:from>
      <cdr:x>0.325</cdr:x>
      <cdr:y>0.16325</cdr:y>
    </cdr:from>
    <cdr:to>
      <cdr:x>0.417</cdr:x>
      <cdr:y>0.22225</cdr:y>
    </cdr:to>
    <cdr:sp textlink="Datablad!$E$28">
      <cdr:nvSpPr>
        <cdr:cNvPr id="3" name="Text Box 2"/>
        <cdr:cNvSpPr txBox="1">
          <a:spLocks noChangeArrowheads="1"/>
        </cdr:cNvSpPr>
      </cdr:nvSpPr>
      <cdr:spPr>
        <a:xfrm>
          <a:off x="1704975" y="447675"/>
          <a:ext cx="485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ef569d9c-3b54-4853-b45b-4819fbd42198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2,570 </a:t>
          </a:fld>
        </a:p>
      </cdr:txBody>
    </cdr:sp>
  </cdr:relSizeAnchor>
  <cdr:relSizeAnchor xmlns:cdr="http://schemas.openxmlformats.org/drawingml/2006/chartDrawing">
    <cdr:from>
      <cdr:x>0.62575</cdr:x>
      <cdr:y>0.14675</cdr:y>
    </cdr:from>
    <cdr:to>
      <cdr:x>0.71725</cdr:x>
      <cdr:y>0.20825</cdr:y>
    </cdr:to>
    <cdr:sp textlink="Datablad!$E$30">
      <cdr:nvSpPr>
        <cdr:cNvPr id="4" name="Text Box 5"/>
        <cdr:cNvSpPr txBox="1">
          <a:spLocks noChangeArrowheads="1"/>
        </cdr:cNvSpPr>
      </cdr:nvSpPr>
      <cdr:spPr>
        <a:xfrm>
          <a:off x="3295650" y="400050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anchor="ctr"/>
        <a:p>
          <a:pPr algn="ctr">
            <a:defRPr/>
          </a:pPr>
          <a:fld id="{d1b08715-accd-40ba-b636-aed1a5c8c3e0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2,525 </a:t>
          </a:fld>
        </a:p>
      </cdr:txBody>
    </cdr:sp>
  </cdr:relSizeAnchor>
  <cdr:relSizeAnchor xmlns:cdr="http://schemas.openxmlformats.org/drawingml/2006/chartDrawing">
    <cdr:from>
      <cdr:x>0.5145</cdr:x>
      <cdr:y>0.5095</cdr:y>
    </cdr:from>
    <cdr:to>
      <cdr:x>0.53525</cdr:x>
      <cdr:y>0.55525</cdr:y>
    </cdr:to>
    <cdr:sp fLocksText="0">
      <cdr:nvSpPr>
        <cdr:cNvPr id="5" name="Text Box 7"/>
        <cdr:cNvSpPr txBox="1">
          <a:spLocks noChangeArrowheads="1"/>
        </cdr:cNvSpPr>
      </cdr:nvSpPr>
      <cdr:spPr>
        <a:xfrm>
          <a:off x="2705100" y="1409700"/>
          <a:ext cx="1047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0.47125</cdr:x>
      <cdr:y>0.139</cdr:y>
    </cdr:from>
    <cdr:to>
      <cdr:x>0.565</cdr:x>
      <cdr:y>0.20125</cdr:y>
    </cdr:to>
    <cdr:sp textlink="Datablad!$E$29">
      <cdr:nvSpPr>
        <cdr:cNvPr id="6" name="Text Box 2"/>
        <cdr:cNvSpPr txBox="1">
          <a:spLocks noChangeArrowheads="1"/>
        </cdr:cNvSpPr>
      </cdr:nvSpPr>
      <cdr:spPr>
        <a:xfrm>
          <a:off x="2476500" y="381000"/>
          <a:ext cx="495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6842c72a-8558-4710-a477-ef445a693eb0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2,645 </a:t>
          </a:fld>
        </a:p>
      </cdr:txBody>
    </cdr:sp>
  </cdr:relSizeAnchor>
  <cdr:relSizeAnchor xmlns:cdr="http://schemas.openxmlformats.org/drawingml/2006/chartDrawing">
    <cdr:from>
      <cdr:x>0.17425</cdr:x>
      <cdr:y>0.203</cdr:y>
    </cdr:from>
    <cdr:to>
      <cdr:x>0.26775</cdr:x>
      <cdr:y>0.26025</cdr:y>
    </cdr:to>
    <cdr:sp>
      <cdr:nvSpPr>
        <cdr:cNvPr id="7" name="Text Box 5"/>
        <cdr:cNvSpPr txBox="1">
          <a:spLocks noChangeArrowheads="1"/>
        </cdr:cNvSpPr>
      </cdr:nvSpPr>
      <cdr:spPr>
        <a:xfrm>
          <a:off x="914400" y="561975"/>
          <a:ext cx="495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2.343</a:t>
          </a:r>
        </a:p>
      </cdr:txBody>
    </cdr:sp>
  </cdr:relSizeAnchor>
  <cdr:relSizeAnchor xmlns:cdr="http://schemas.openxmlformats.org/drawingml/2006/chartDrawing">
    <cdr:from>
      <cdr:x>0.01125</cdr:x>
      <cdr:y>0.92275</cdr:y>
    </cdr:from>
    <cdr:to>
      <cdr:x>0.36575</cdr:x>
      <cdr:y>0.99375</cdr:y>
    </cdr:to>
    <cdr:sp>
      <cdr:nvSpPr>
        <cdr:cNvPr id="8" name="TextBox 1"/>
        <cdr:cNvSpPr txBox="1">
          <a:spLocks noChangeArrowheads="1"/>
        </cdr:cNvSpPr>
      </cdr:nvSpPr>
      <cdr:spPr>
        <a:xfrm>
          <a:off x="57150" y="2552700"/>
          <a:ext cx="1866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Revised for IFRS 15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0.13175</cdr:x>
      <cdr:y>0.099</cdr:y>
    </cdr:from>
    <cdr:to>
      <cdr:x>0.2635</cdr:x>
      <cdr:y>0.156</cdr:y>
    </cdr:to>
    <cdr:sp textlink="Datablad!$E$75">
      <cdr:nvSpPr>
        <cdr:cNvPr id="1" name="Text Box 1"/>
        <cdr:cNvSpPr txBox="1">
          <a:spLocks noChangeArrowheads="1"/>
        </cdr:cNvSpPr>
      </cdr:nvSpPr>
      <cdr:spPr>
        <a:xfrm>
          <a:off x="685800" y="2762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2f9e8861-9645-4feb-9fb1-197646174a8e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185.0</a:t>
          </a:fld>
        </a:p>
      </cdr:txBody>
    </cdr:sp>
  </cdr:relSizeAnchor>
  <cdr:relSizeAnchor xmlns:cdr="http://schemas.openxmlformats.org/drawingml/2006/chartDrawing">
    <cdr:from>
      <cdr:x>0.2785</cdr:x>
      <cdr:y>0.3375</cdr:y>
    </cdr:from>
    <cdr:to>
      <cdr:x>0.4105</cdr:x>
      <cdr:y>0.39</cdr:y>
    </cdr:to>
    <cdr:sp textlink="Datablad!$E$76">
      <cdr:nvSpPr>
        <cdr:cNvPr id="2" name="Text Box 1"/>
        <cdr:cNvSpPr txBox="1">
          <a:spLocks noChangeArrowheads="1"/>
        </cdr:cNvSpPr>
      </cdr:nvSpPr>
      <cdr:spPr>
        <a:xfrm>
          <a:off x="1457325" y="962025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2e7a6e48-5332-43a8-bce7-88bef05c1bc7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119.0</a:t>
          </a:fld>
        </a:p>
      </cdr:txBody>
    </cdr:sp>
  </cdr:relSizeAnchor>
  <cdr:relSizeAnchor xmlns:cdr="http://schemas.openxmlformats.org/drawingml/2006/chartDrawing">
    <cdr:from>
      <cdr:x>0.75725</cdr:x>
      <cdr:y>0.4135</cdr:y>
    </cdr:from>
    <cdr:to>
      <cdr:x>0.89</cdr:x>
      <cdr:y>0.46725</cdr:y>
    </cdr:to>
    <cdr:sp textlink="Datablad!$E$79">
      <cdr:nvSpPr>
        <cdr:cNvPr id="3" name="Text Box 1"/>
        <cdr:cNvSpPr txBox="1">
          <a:spLocks noChangeArrowheads="1"/>
        </cdr:cNvSpPr>
      </cdr:nvSpPr>
      <cdr:spPr>
        <a:xfrm>
          <a:off x="3981450" y="1181100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e25a0c6b-be4d-40b5-84e3-645ca2874e0c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97.0</a:t>
          </a:fld>
        </a:p>
      </cdr:txBody>
    </cdr:sp>
  </cdr:relSizeAnchor>
  <cdr:relSizeAnchor xmlns:cdr="http://schemas.openxmlformats.org/drawingml/2006/chartDrawing">
    <cdr:from>
      <cdr:x>0.4445</cdr:x>
      <cdr:y>0.37175</cdr:y>
    </cdr:from>
    <cdr:to>
      <cdr:x>0.5765</cdr:x>
      <cdr:y>0.42375</cdr:y>
    </cdr:to>
    <cdr:sp textlink="Datablad!$E$77">
      <cdr:nvSpPr>
        <cdr:cNvPr id="4" name="Text Box 1"/>
        <cdr:cNvSpPr txBox="1">
          <a:spLocks noChangeArrowheads="1"/>
        </cdr:cNvSpPr>
      </cdr:nvSpPr>
      <cdr:spPr>
        <a:xfrm>
          <a:off x="2333625" y="1066800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2d9c6b2b-1303-4f32-acbf-6b1ecf68bbf3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110.7</a:t>
          </a:fld>
        </a:p>
      </cdr:txBody>
    </cdr:sp>
  </cdr:relSizeAnchor>
  <cdr:relSizeAnchor xmlns:cdr="http://schemas.openxmlformats.org/drawingml/2006/chartDrawing">
    <cdr:from>
      <cdr:x>0.60175</cdr:x>
      <cdr:y>0.27025</cdr:y>
    </cdr:from>
    <cdr:to>
      <cdr:x>0.73525</cdr:x>
      <cdr:y>0.3235</cdr:y>
    </cdr:to>
    <cdr:sp textlink="Datablad!$E$78">
      <cdr:nvSpPr>
        <cdr:cNvPr id="5" name="Text Box 1"/>
        <cdr:cNvSpPr txBox="1">
          <a:spLocks noChangeArrowheads="1"/>
        </cdr:cNvSpPr>
      </cdr:nvSpPr>
      <cdr:spPr>
        <a:xfrm>
          <a:off x="3162300" y="771525"/>
          <a:ext cx="704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5cc15f54-f331-4e4e-b641-3d171829fe35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139.8</a:t>
          </a:fld>
        </a:p>
      </cdr:txBody>
    </cdr:sp>
  </cdr:relSizeAnchor>
  <cdr:relSizeAnchor xmlns:cdr="http://schemas.openxmlformats.org/drawingml/2006/chartDrawing">
    <cdr:from>
      <cdr:x>0</cdr:x>
      <cdr:y>0.91025</cdr:y>
    </cdr:from>
    <cdr:to>
      <cdr:x>0.277</cdr:x>
      <cdr:y>0.9715</cdr:y>
    </cdr:to>
    <cdr:sp>
      <cdr:nvSpPr>
        <cdr:cNvPr id="6" name="Text Box 1"/>
        <cdr:cNvSpPr txBox="1">
          <a:spLocks noChangeArrowheads="1"/>
        </cdr:cNvSpPr>
      </cdr:nvSpPr>
      <cdr:spPr>
        <a:xfrm>
          <a:off x="0" y="2609850"/>
          <a:ext cx="1457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Excluding extraordinary charges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0.396</cdr:y>
    </cdr:from>
    <cdr:to>
      <cdr:x>0.419</cdr:x>
      <cdr:y>0.4495</cdr:y>
    </cdr:to>
    <cdr:sp textlink="Datablad!$E$100">
      <cdr:nvSpPr>
        <cdr:cNvPr id="1" name="Text Box 1"/>
        <cdr:cNvSpPr txBox="1">
          <a:spLocks noChangeArrowheads="1"/>
        </cdr:cNvSpPr>
      </cdr:nvSpPr>
      <cdr:spPr>
        <a:xfrm>
          <a:off x="1571625" y="1190625"/>
          <a:ext cx="619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3f1f6560-539b-4545-ad1f-a201e2a71385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195</a:t>
          </a:fld>
        </a:p>
      </cdr:txBody>
    </cdr:sp>
  </cdr:relSizeAnchor>
  <cdr:relSizeAnchor xmlns:cdr="http://schemas.openxmlformats.org/drawingml/2006/chartDrawing">
    <cdr:from>
      <cdr:x>0.159</cdr:x>
      <cdr:y>0.1515</cdr:y>
    </cdr:from>
    <cdr:to>
      <cdr:x>0.24875</cdr:x>
      <cdr:y>0.2015</cdr:y>
    </cdr:to>
    <cdr:sp textlink="Datablad!$E$99">
      <cdr:nvSpPr>
        <cdr:cNvPr id="2" name="Text Box 2"/>
        <cdr:cNvSpPr txBox="1">
          <a:spLocks noChangeArrowheads="1"/>
        </cdr:cNvSpPr>
      </cdr:nvSpPr>
      <cdr:spPr>
        <a:xfrm>
          <a:off x="828675" y="447675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763a2fba-f96a-498f-83ed-977279060d29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355</a:t>
          </a:fld>
        </a:p>
      </cdr:txBody>
    </cdr:sp>
  </cdr:relSizeAnchor>
  <cdr:relSizeAnchor xmlns:cdr="http://schemas.openxmlformats.org/drawingml/2006/chartDrawing">
    <cdr:from>
      <cdr:x>0.472</cdr:x>
      <cdr:y>0.318</cdr:y>
    </cdr:from>
    <cdr:to>
      <cdr:x>0.576</cdr:x>
      <cdr:y>0.36975</cdr:y>
    </cdr:to>
    <cdr:sp textlink="Datablad!$E$101">
      <cdr:nvSpPr>
        <cdr:cNvPr id="3" name="Text Box 5"/>
        <cdr:cNvSpPr txBox="1">
          <a:spLocks noChangeArrowheads="1"/>
        </cdr:cNvSpPr>
      </cdr:nvSpPr>
      <cdr:spPr>
        <a:xfrm>
          <a:off x="2476500" y="95250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b8fe7e60-5b08-4702-8bf9-332378ee8961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248</a:t>
          </a:fld>
        </a:p>
      </cdr:txBody>
    </cdr:sp>
  </cdr:relSizeAnchor>
  <cdr:relSizeAnchor xmlns:cdr="http://schemas.openxmlformats.org/drawingml/2006/chartDrawing">
    <cdr:from>
      <cdr:x>0.62275</cdr:x>
      <cdr:y>0.3285</cdr:y>
    </cdr:from>
    <cdr:to>
      <cdr:x>0.7265</cdr:x>
      <cdr:y>0.3755</cdr:y>
    </cdr:to>
    <cdr:sp textlink="Datablad!$E$102">
      <cdr:nvSpPr>
        <cdr:cNvPr id="4" name="Text Box 5"/>
        <cdr:cNvSpPr txBox="1">
          <a:spLocks noChangeArrowheads="1"/>
        </cdr:cNvSpPr>
      </cdr:nvSpPr>
      <cdr:spPr>
        <a:xfrm>
          <a:off x="3267075" y="981075"/>
          <a:ext cx="542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0fc7f25c-61f9-471a-86db-2061257bb432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241</a:t>
          </a:fld>
        </a:p>
      </cdr:txBody>
    </cdr:sp>
  </cdr:relSizeAnchor>
  <cdr:relSizeAnchor xmlns:cdr="http://schemas.openxmlformats.org/drawingml/2006/chartDrawing">
    <cdr:from>
      <cdr:x>0.789</cdr:x>
      <cdr:y>0.40375</cdr:y>
    </cdr:from>
    <cdr:to>
      <cdr:x>0.89275</cdr:x>
      <cdr:y>0.45025</cdr:y>
    </cdr:to>
    <cdr:sp textlink="Datablad!$E$103">
      <cdr:nvSpPr>
        <cdr:cNvPr id="5" name="Text Box 5"/>
        <cdr:cNvSpPr txBox="1">
          <a:spLocks noChangeArrowheads="1"/>
        </cdr:cNvSpPr>
      </cdr:nvSpPr>
      <cdr:spPr>
        <a:xfrm>
          <a:off x="4133850" y="1209675"/>
          <a:ext cx="542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6098fcc7-f056-40e7-be4f-4031ef750277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190</a:t>
          </a:fld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0.1765</cdr:y>
    </cdr:from>
    <cdr:to>
      <cdr:x>0.268</cdr:x>
      <cdr:y>0.223</cdr:y>
    </cdr:to>
    <cdr:sp textlink="Datablad!$E$111">
      <cdr:nvSpPr>
        <cdr:cNvPr id="1" name="Text Box 1"/>
        <cdr:cNvSpPr txBox="1">
          <a:spLocks noChangeArrowheads="1"/>
        </cdr:cNvSpPr>
      </cdr:nvSpPr>
      <cdr:spPr>
        <a:xfrm>
          <a:off x="942975" y="514350"/>
          <a:ext cx="4572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74da9f7b-63c4-40cf-a8fe-1fe8c2d3bad2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402.0</a:t>
          </a:fld>
        </a:p>
      </cdr:txBody>
    </cdr:sp>
  </cdr:relSizeAnchor>
  <cdr:relSizeAnchor xmlns:cdr="http://schemas.openxmlformats.org/drawingml/2006/chartDrawing">
    <cdr:from>
      <cdr:x>0.483</cdr:x>
      <cdr:y>0.2695</cdr:y>
    </cdr:from>
    <cdr:to>
      <cdr:x>0.5755</cdr:x>
      <cdr:y>0.334</cdr:y>
    </cdr:to>
    <cdr:sp textlink="Datablad!$E$113">
      <cdr:nvSpPr>
        <cdr:cNvPr id="2" name="Text Box 4"/>
        <cdr:cNvSpPr txBox="1">
          <a:spLocks noChangeArrowheads="1"/>
        </cdr:cNvSpPr>
      </cdr:nvSpPr>
      <cdr:spPr>
        <a:xfrm>
          <a:off x="2524125" y="7810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86426a9c-8aec-4554-bd75-232860bb1f9a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340.0</a:t>
          </a:fld>
        </a:p>
      </cdr:txBody>
    </cdr:sp>
  </cdr:relSizeAnchor>
  <cdr:relSizeAnchor xmlns:cdr="http://schemas.openxmlformats.org/drawingml/2006/chartDrawing">
    <cdr:from>
      <cdr:x>0.3165</cdr:x>
      <cdr:y>0.35275</cdr:y>
    </cdr:from>
    <cdr:to>
      <cdr:x>0.429</cdr:x>
      <cdr:y>0.414</cdr:y>
    </cdr:to>
    <cdr:sp textlink="Datablad!$E$112">
      <cdr:nvSpPr>
        <cdr:cNvPr id="3" name="Text Box 5"/>
        <cdr:cNvSpPr txBox="1">
          <a:spLocks noChangeArrowheads="1"/>
        </cdr:cNvSpPr>
      </cdr:nvSpPr>
      <cdr:spPr>
        <a:xfrm>
          <a:off x="1657350" y="1028700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497eff96-4c31-4b22-b2f5-1d80a5668c3c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282.5</a:t>
          </a:fld>
        </a:p>
      </cdr:txBody>
    </cdr:sp>
  </cdr:relSizeAnchor>
  <cdr:relSizeAnchor xmlns:cdr="http://schemas.openxmlformats.org/drawingml/2006/chartDrawing">
    <cdr:from>
      <cdr:x>0.79425</cdr:x>
      <cdr:y>0.4445</cdr:y>
    </cdr:from>
    <cdr:to>
      <cdr:x>0.89</cdr:x>
      <cdr:y>0.49325</cdr:y>
    </cdr:to>
    <cdr:sp textlink="Datablad!$E$115">
      <cdr:nvSpPr>
        <cdr:cNvPr id="4" name="Text Box 4"/>
        <cdr:cNvSpPr txBox="1">
          <a:spLocks noChangeArrowheads="1"/>
        </cdr:cNvSpPr>
      </cdr:nvSpPr>
      <cdr:spPr>
        <a:xfrm>
          <a:off x="4152900" y="129540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3435f9e0-57de-4c88-aaa1-40fe4cab7331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201.4</a:t>
          </a:fld>
        </a:p>
      </cdr:txBody>
    </cdr:sp>
  </cdr:relSizeAnchor>
  <cdr:relSizeAnchor xmlns:cdr="http://schemas.openxmlformats.org/drawingml/2006/chartDrawing">
    <cdr:from>
      <cdr:x>0.6395</cdr:x>
      <cdr:y>0.259</cdr:y>
    </cdr:from>
    <cdr:to>
      <cdr:x>0.7335</cdr:x>
      <cdr:y>0.30775</cdr:y>
    </cdr:to>
    <cdr:sp textlink="Datablad!$E$114">
      <cdr:nvSpPr>
        <cdr:cNvPr id="5" name="Text Box 4"/>
        <cdr:cNvSpPr txBox="1">
          <a:spLocks noChangeArrowheads="1"/>
        </cdr:cNvSpPr>
      </cdr:nvSpPr>
      <cdr:spPr>
        <a:xfrm>
          <a:off x="3343275" y="752475"/>
          <a:ext cx="4953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de96800a-9010-4fea-a54e-0db829b49fe1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354.9</a:t>
          </a:fld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0.2855</cdr:x>
      <cdr:y>0.9855</cdr:y>
    </cdr:to>
    <cdr:sp>
      <cdr:nvSpPr>
        <cdr:cNvPr id="6" name="Text Box 1"/>
        <cdr:cNvSpPr txBox="1">
          <a:spLocks noChangeArrowheads="1"/>
        </cdr:cNvSpPr>
      </cdr:nvSpPr>
      <cdr:spPr>
        <a:xfrm>
          <a:off x="-47624" y="2695575"/>
          <a:ext cx="1543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Excluding extraordinary charges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0.64675</cdr:x>
      <cdr:y>0.474</cdr:y>
    </cdr:from>
    <cdr:to>
      <cdr:x>0.70875</cdr:x>
      <cdr:y>0.5195</cdr:y>
    </cdr:to>
    <cdr:sp>
      <cdr:nvSpPr>
        <cdr:cNvPr id="1" name="Text Box 7"/>
        <cdr:cNvSpPr txBox="1">
          <a:spLocks noChangeArrowheads="1"/>
        </cdr:cNvSpPr>
      </cdr:nvSpPr>
      <cdr:spPr>
        <a:xfrm>
          <a:off x="3381375" y="1257300"/>
          <a:ext cx="3238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0.17075</cdr:x>
      <cdr:y>0.2085</cdr:y>
    </cdr:from>
    <cdr:to>
      <cdr:x>0.26175</cdr:x>
      <cdr:y>0.26475</cdr:y>
    </cdr:to>
    <cdr:sp textlink="Datablad!$E$38">
      <cdr:nvSpPr>
        <cdr:cNvPr id="2" name="Text Box 1"/>
        <cdr:cNvSpPr txBox="1">
          <a:spLocks noChangeArrowheads="1"/>
        </cdr:cNvSpPr>
      </cdr:nvSpPr>
      <cdr:spPr>
        <a:xfrm>
          <a:off x="885825" y="552450"/>
          <a:ext cx="476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a937f4c7-fc7b-4eec-b262-94452eadcc31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2,909</a:t>
          </a:fld>
        </a:p>
      </cdr:txBody>
    </cdr:sp>
  </cdr:relSizeAnchor>
  <cdr:relSizeAnchor xmlns:cdr="http://schemas.openxmlformats.org/drawingml/2006/chartDrawing">
    <cdr:from>
      <cdr:x>0.32475</cdr:x>
      <cdr:y>0.18175</cdr:y>
    </cdr:from>
    <cdr:to>
      <cdr:x>0.4155</cdr:x>
      <cdr:y>0.24</cdr:y>
    </cdr:to>
    <cdr:sp textlink="Datablad!$E$39">
      <cdr:nvSpPr>
        <cdr:cNvPr id="3" name="Text Box 1"/>
        <cdr:cNvSpPr txBox="1">
          <a:spLocks noChangeArrowheads="1"/>
        </cdr:cNvSpPr>
      </cdr:nvSpPr>
      <cdr:spPr>
        <a:xfrm>
          <a:off x="1695450" y="476250"/>
          <a:ext cx="476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b05293d0-71a3-4ea7-ac30-be9ff4c3b226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3,367</a:t>
          </a:fld>
        </a:p>
      </cdr:txBody>
    </cdr:sp>
  </cdr:relSizeAnchor>
  <cdr:relSizeAnchor xmlns:cdr="http://schemas.openxmlformats.org/drawingml/2006/chartDrawing">
    <cdr:from>
      <cdr:x>0.7725</cdr:x>
      <cdr:y>0.44025</cdr:y>
    </cdr:from>
    <cdr:to>
      <cdr:x>0.87025</cdr:x>
      <cdr:y>0.5005</cdr:y>
    </cdr:to>
    <cdr:sp textlink="Datablad!$E$42">
      <cdr:nvSpPr>
        <cdr:cNvPr id="4" name="Text Box 1"/>
        <cdr:cNvSpPr txBox="1">
          <a:spLocks noChangeArrowheads="1"/>
        </cdr:cNvSpPr>
      </cdr:nvSpPr>
      <cdr:spPr>
        <a:xfrm>
          <a:off x="4038600" y="1162050"/>
          <a:ext cx="514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0c237d5a-c37a-4e03-be88-6a372d482f81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1,531</a:t>
          </a:fld>
        </a:p>
      </cdr:txBody>
    </cdr:sp>
  </cdr:relSizeAnchor>
  <cdr:relSizeAnchor xmlns:cdr="http://schemas.openxmlformats.org/drawingml/2006/chartDrawing">
    <cdr:from>
      <cdr:x>0.46625</cdr:x>
      <cdr:y>0.23225</cdr:y>
    </cdr:from>
    <cdr:to>
      <cdr:x>0.5565</cdr:x>
      <cdr:y>0.272</cdr:y>
    </cdr:to>
    <cdr:sp textlink="Datablad!$E$40">
      <cdr:nvSpPr>
        <cdr:cNvPr id="5" name="Text Box 1"/>
        <cdr:cNvSpPr txBox="1">
          <a:spLocks noChangeArrowheads="1"/>
        </cdr:cNvSpPr>
      </cdr:nvSpPr>
      <cdr:spPr>
        <a:xfrm>
          <a:off x="2438400" y="609600"/>
          <a:ext cx="476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7013a39d-69df-405b-bfce-2efc4365d416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3,042</a:t>
          </a:fld>
        </a:p>
      </cdr:txBody>
    </cdr:sp>
  </cdr:relSizeAnchor>
  <cdr:relSizeAnchor xmlns:cdr="http://schemas.openxmlformats.org/drawingml/2006/chartDrawing">
    <cdr:from>
      <cdr:x>0.61875</cdr:x>
      <cdr:y>0.173</cdr:y>
    </cdr:from>
    <cdr:to>
      <cdr:x>0.7095</cdr:x>
      <cdr:y>0.21925</cdr:y>
    </cdr:to>
    <cdr:sp textlink="Datablad!$E$41">
      <cdr:nvSpPr>
        <cdr:cNvPr id="6" name="Text Box 1"/>
        <cdr:cNvSpPr txBox="1">
          <a:spLocks noChangeArrowheads="1"/>
        </cdr:cNvSpPr>
      </cdr:nvSpPr>
      <cdr:spPr>
        <a:xfrm>
          <a:off x="3238500" y="457200"/>
          <a:ext cx="4762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2ac0db5a-f06e-432e-991d-15d8c84d9036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3,405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0.52575</cdr:x>
      <cdr:y>0.2725</cdr:y>
    </cdr:from>
    <cdr:to>
      <cdr:x>0.57175</cdr:x>
      <cdr:y>0.32675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2752725" y="733425"/>
          <a:ext cx="2381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0.29775</cdr:x>
      <cdr:y>0.43425</cdr:y>
    </cdr:from>
    <cdr:to>
      <cdr:x>0.3945</cdr:x>
      <cdr:y>0.4995</cdr:y>
    </cdr:to>
    <cdr:sp textlink="Datablad!$E$89">
      <cdr:nvSpPr>
        <cdr:cNvPr id="2" name="Text Box 10"/>
        <cdr:cNvSpPr txBox="1">
          <a:spLocks noChangeArrowheads="1"/>
        </cdr:cNvSpPr>
      </cdr:nvSpPr>
      <cdr:spPr>
        <a:xfrm>
          <a:off x="1562100" y="1171575"/>
          <a:ext cx="50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291aee08-e9ac-42cb-99ff-b65c55d7eef6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82.8</a:t>
          </a:fld>
        </a:p>
      </cdr:txBody>
    </cdr:sp>
  </cdr:relSizeAnchor>
  <cdr:relSizeAnchor xmlns:cdr="http://schemas.openxmlformats.org/drawingml/2006/chartDrawing">
    <cdr:from>
      <cdr:x>0.465</cdr:x>
      <cdr:y>0.474</cdr:y>
    </cdr:from>
    <cdr:to>
      <cdr:x>0.56175</cdr:x>
      <cdr:y>0.53875</cdr:y>
    </cdr:to>
    <cdr:sp textlink="Datablad!$E$90">
      <cdr:nvSpPr>
        <cdr:cNvPr id="3" name="Text Box 10"/>
        <cdr:cNvSpPr txBox="1">
          <a:spLocks noChangeArrowheads="1"/>
        </cdr:cNvSpPr>
      </cdr:nvSpPr>
      <cdr:spPr>
        <a:xfrm>
          <a:off x="2438400" y="1276350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62205f47-c4b4-4c04-9acd-d8faa3d9193a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74.9</a:t>
          </a:fld>
        </a:p>
      </cdr:txBody>
    </cdr:sp>
  </cdr:relSizeAnchor>
  <cdr:relSizeAnchor xmlns:cdr="http://schemas.openxmlformats.org/drawingml/2006/chartDrawing">
    <cdr:from>
      <cdr:x>0.617</cdr:x>
      <cdr:y>0.40075</cdr:y>
    </cdr:from>
    <cdr:to>
      <cdr:x>0.71375</cdr:x>
      <cdr:y>0.46525</cdr:y>
    </cdr:to>
    <cdr:sp textlink="Datablad!$E$91">
      <cdr:nvSpPr>
        <cdr:cNvPr id="4" name="Text Box 10"/>
        <cdr:cNvSpPr txBox="1">
          <a:spLocks noChangeArrowheads="1"/>
        </cdr:cNvSpPr>
      </cdr:nvSpPr>
      <cdr:spPr>
        <a:xfrm>
          <a:off x="3228975" y="1076325"/>
          <a:ext cx="504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aa1216fe-733d-4c1e-92c9-ea38c1626cb7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90.5</a:t>
          </a:fld>
        </a:p>
      </cdr:txBody>
    </cdr:sp>
  </cdr:relSizeAnchor>
  <cdr:relSizeAnchor xmlns:cdr="http://schemas.openxmlformats.org/drawingml/2006/chartDrawing">
    <cdr:from>
      <cdr:x>0.15025</cdr:x>
      <cdr:y>0.2085</cdr:y>
    </cdr:from>
    <cdr:to>
      <cdr:x>0.24775</cdr:x>
      <cdr:y>0.29</cdr:y>
    </cdr:to>
    <cdr:sp textlink="Datablad!$E$88">
      <cdr:nvSpPr>
        <cdr:cNvPr id="5" name="Text Box 10"/>
        <cdr:cNvSpPr txBox="1">
          <a:spLocks noChangeArrowheads="1"/>
        </cdr:cNvSpPr>
      </cdr:nvSpPr>
      <cdr:spPr>
        <a:xfrm>
          <a:off x="781050" y="561975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b4fadbeb-72a2-46c2-86b4-0e0ca42b691c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150.0</a:t>
          </a:fld>
        </a:p>
      </cdr:txBody>
    </cdr:sp>
  </cdr:relSizeAnchor>
  <cdr:relSizeAnchor xmlns:cdr="http://schemas.openxmlformats.org/drawingml/2006/chartDrawing">
    <cdr:from>
      <cdr:x>0.769</cdr:x>
      <cdr:y>0.497</cdr:y>
    </cdr:from>
    <cdr:to>
      <cdr:x>0.86575</cdr:x>
      <cdr:y>0.56225</cdr:y>
    </cdr:to>
    <cdr:sp textlink="Datablad!$E$92">
      <cdr:nvSpPr>
        <cdr:cNvPr id="6" name="Text Box 10"/>
        <cdr:cNvSpPr txBox="1">
          <a:spLocks noChangeArrowheads="1"/>
        </cdr:cNvSpPr>
      </cdr:nvSpPr>
      <cdr:spPr>
        <a:xfrm>
          <a:off x="4029075" y="1343025"/>
          <a:ext cx="50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fld id="{0d827353-7327-422f-9345-1c2ec2a6b7e2}" type="TxLink">
            <a:rPr lang="en-US" cap="none" sz="7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72.3</a:t>
          </a:fld>
        </a:p>
      </cdr:txBody>
    </cdr:sp>
  </cdr:relSizeAnchor>
  <cdr:relSizeAnchor xmlns:cdr="http://schemas.openxmlformats.org/drawingml/2006/chartDrawing">
    <cdr:from>
      <cdr:x>0.00525</cdr:x>
      <cdr:y>0.92575</cdr:y>
    </cdr:from>
    <cdr:to>
      <cdr:x>0.29475</cdr:x>
      <cdr:y>0.992</cdr:y>
    </cdr:to>
    <cdr:sp>
      <cdr:nvSpPr>
        <cdr:cNvPr id="7" name="Text Box 1"/>
        <cdr:cNvSpPr txBox="1">
          <a:spLocks noChangeArrowheads="1"/>
        </cdr:cNvSpPr>
      </cdr:nvSpPr>
      <cdr:spPr>
        <a:xfrm>
          <a:off x="19050" y="2495550"/>
          <a:ext cx="1524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Excluding extraordinary charges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23</xdr:row>
      <xdr:rowOff>104775</xdr:rowOff>
    </xdr:from>
    <xdr:to>
      <xdr:col>15</xdr:col>
      <xdr:colOff>257175</xdr:colOff>
      <xdr:row>35</xdr:row>
      <xdr:rowOff>180975</xdr:rowOff>
    </xdr:to>
    <xdr:graphicFrame>
      <xdr:nvGraphicFramePr>
        <xdr:cNvPr id="1" name="Chart 1"/>
        <xdr:cNvGraphicFramePr/>
      </xdr:nvGraphicFramePr>
      <xdr:xfrm>
        <a:off x="6029325" y="5429250"/>
        <a:ext cx="52673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466725</xdr:colOff>
      <xdr:row>47</xdr:row>
      <xdr:rowOff>161925</xdr:rowOff>
    </xdr:from>
    <xdr:to>
      <xdr:col>15</xdr:col>
      <xdr:colOff>228600</xdr:colOff>
      <xdr:row>59</xdr:row>
      <xdr:rowOff>66675</xdr:rowOff>
    </xdr:to>
    <xdr:graphicFrame>
      <xdr:nvGraphicFramePr>
        <xdr:cNvPr id="2" name="Chart 8"/>
        <xdr:cNvGraphicFramePr/>
      </xdr:nvGraphicFramePr>
      <xdr:xfrm>
        <a:off x="6019800" y="11001375"/>
        <a:ext cx="52482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72</xdr:row>
      <xdr:rowOff>57150</xdr:rowOff>
    </xdr:from>
    <xdr:to>
      <xdr:col>15</xdr:col>
      <xdr:colOff>238125</xdr:colOff>
      <xdr:row>84</xdr:row>
      <xdr:rowOff>114300</xdr:rowOff>
    </xdr:to>
    <xdr:graphicFrame>
      <xdr:nvGraphicFramePr>
        <xdr:cNvPr id="3" name="Chart 10"/>
        <xdr:cNvGraphicFramePr/>
      </xdr:nvGraphicFramePr>
      <xdr:xfrm>
        <a:off x="6019800" y="16592550"/>
        <a:ext cx="5257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457200</xdr:colOff>
      <xdr:row>59</xdr:row>
      <xdr:rowOff>133350</xdr:rowOff>
    </xdr:from>
    <xdr:to>
      <xdr:col>15</xdr:col>
      <xdr:colOff>238125</xdr:colOff>
      <xdr:row>72</xdr:row>
      <xdr:rowOff>0</xdr:rowOff>
    </xdr:to>
    <xdr:graphicFrame>
      <xdr:nvGraphicFramePr>
        <xdr:cNvPr id="4" name="Chart 11"/>
        <xdr:cNvGraphicFramePr/>
      </xdr:nvGraphicFramePr>
      <xdr:xfrm>
        <a:off x="6010275" y="13792200"/>
        <a:ext cx="52673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485775</xdr:colOff>
      <xdr:row>96</xdr:row>
      <xdr:rowOff>0</xdr:rowOff>
    </xdr:from>
    <xdr:to>
      <xdr:col>15</xdr:col>
      <xdr:colOff>247650</xdr:colOff>
      <xdr:row>108</xdr:row>
      <xdr:rowOff>152400</xdr:rowOff>
    </xdr:to>
    <xdr:graphicFrame>
      <xdr:nvGraphicFramePr>
        <xdr:cNvPr id="5" name="Chart 13"/>
        <xdr:cNvGraphicFramePr/>
      </xdr:nvGraphicFramePr>
      <xdr:xfrm>
        <a:off x="6038850" y="22317075"/>
        <a:ext cx="5248275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485775</xdr:colOff>
      <xdr:row>109</xdr:row>
      <xdr:rowOff>28575</xdr:rowOff>
    </xdr:from>
    <xdr:to>
      <xdr:col>15</xdr:col>
      <xdr:colOff>238125</xdr:colOff>
      <xdr:row>124</xdr:row>
      <xdr:rowOff>9525</xdr:rowOff>
    </xdr:to>
    <xdr:graphicFrame>
      <xdr:nvGraphicFramePr>
        <xdr:cNvPr id="6" name="Chart 14"/>
        <xdr:cNvGraphicFramePr/>
      </xdr:nvGraphicFramePr>
      <xdr:xfrm>
        <a:off x="6038850" y="25450800"/>
        <a:ext cx="523875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476250</xdr:colOff>
      <xdr:row>36</xdr:row>
      <xdr:rowOff>57150</xdr:rowOff>
    </xdr:from>
    <xdr:to>
      <xdr:col>15</xdr:col>
      <xdr:colOff>228600</xdr:colOff>
      <xdr:row>47</xdr:row>
      <xdr:rowOff>85725</xdr:rowOff>
    </xdr:to>
    <xdr:graphicFrame>
      <xdr:nvGraphicFramePr>
        <xdr:cNvPr id="7" name="Chart 7"/>
        <xdr:cNvGraphicFramePr/>
      </xdr:nvGraphicFramePr>
      <xdr:xfrm>
        <a:off x="6029325" y="8267700"/>
        <a:ext cx="5238750" cy="2657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476250</xdr:colOff>
      <xdr:row>84</xdr:row>
      <xdr:rowOff>171450</xdr:rowOff>
    </xdr:from>
    <xdr:to>
      <xdr:col>15</xdr:col>
      <xdr:colOff>238125</xdr:colOff>
      <xdr:row>95</xdr:row>
      <xdr:rowOff>247650</xdr:rowOff>
    </xdr:to>
    <xdr:graphicFrame>
      <xdr:nvGraphicFramePr>
        <xdr:cNvPr id="8" name="Chart 12"/>
        <xdr:cNvGraphicFramePr/>
      </xdr:nvGraphicFramePr>
      <xdr:xfrm>
        <a:off x="6029325" y="19526250"/>
        <a:ext cx="5248275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L116"/>
  <sheetViews>
    <sheetView showGridLines="0" tabSelected="1" view="pageBreakPreview" zoomScaleSheetLayoutView="100" workbookViewId="0" topLeftCell="A94">
      <selection activeCell="E103" sqref="E103"/>
    </sheetView>
  </sheetViews>
  <sheetFormatPr defaultColWidth="9.140625" defaultRowHeight="12.75"/>
  <cols>
    <col min="1" max="1" width="0.9921875" style="2" customWidth="1"/>
    <col min="2" max="5" width="13.7109375" style="2" customWidth="1"/>
    <col min="6" max="6" width="13.7109375" style="14" customWidth="1"/>
    <col min="7" max="9" width="13.7109375" style="2" customWidth="1"/>
    <col min="10" max="16384" width="9.140625" style="2" customWidth="1"/>
  </cols>
  <sheetData>
    <row r="2" spans="2:6" s="1" customFormat="1" ht="15.75">
      <c r="B2" s="24" t="s">
        <v>39</v>
      </c>
      <c r="F2" s="13"/>
    </row>
    <row r="3" s="1" customFormat="1" ht="12.75">
      <c r="F3" s="13"/>
    </row>
    <row r="4" spans="2:11" ht="12.75">
      <c r="B4" s="6" t="s">
        <v>22</v>
      </c>
      <c r="I4" s="1"/>
      <c r="J4" s="1"/>
      <c r="K4" s="1"/>
    </row>
    <row r="5" spans="2:12" ht="25.5" customHeight="1">
      <c r="B5" s="22"/>
      <c r="C5" s="22"/>
      <c r="D5" s="23" t="s">
        <v>40</v>
      </c>
      <c r="E5" s="23">
        <v>2020</v>
      </c>
      <c r="F5" s="23">
        <v>2019</v>
      </c>
      <c r="G5" s="23">
        <v>2018</v>
      </c>
      <c r="H5" s="23" t="s">
        <v>35</v>
      </c>
      <c r="I5" s="1"/>
      <c r="J5" s="1"/>
      <c r="K5" s="1"/>
      <c r="L5" s="16"/>
    </row>
    <row r="6" spans="2:12" ht="19.5" customHeight="1">
      <c r="B6" s="1" t="s">
        <v>20</v>
      </c>
      <c r="C6" s="1"/>
      <c r="D6" s="31">
        <v>241.1</v>
      </c>
      <c r="E6" s="31">
        <v>581.3</v>
      </c>
      <c r="F6" s="31">
        <v>619.3</v>
      </c>
      <c r="G6" s="31">
        <v>605.6</v>
      </c>
      <c r="H6" s="32">
        <v>498</v>
      </c>
      <c r="I6" s="1"/>
      <c r="J6" s="1"/>
      <c r="K6" s="1"/>
      <c r="L6" s="17"/>
    </row>
    <row r="7" spans="2:12" ht="19.5" customHeight="1">
      <c r="B7" s="7" t="s">
        <v>3</v>
      </c>
      <c r="C7" s="1"/>
      <c r="D7" s="31">
        <v>526.4</v>
      </c>
      <c r="E7" s="31">
        <v>893.2</v>
      </c>
      <c r="F7" s="31">
        <v>919.5</v>
      </c>
      <c r="G7" s="31">
        <v>951.9</v>
      </c>
      <c r="H7" s="32">
        <v>857</v>
      </c>
      <c r="I7" s="1"/>
      <c r="J7" s="1"/>
      <c r="K7" s="1"/>
      <c r="L7" s="17"/>
    </row>
    <row r="8" spans="2:12" ht="19.5" customHeight="1">
      <c r="B8" s="7" t="s">
        <v>4</v>
      </c>
      <c r="C8" s="1"/>
      <c r="D8" s="31">
        <v>271.1</v>
      </c>
      <c r="E8" s="31">
        <v>456.8</v>
      </c>
      <c r="F8" s="31">
        <v>433.5</v>
      </c>
      <c r="G8" s="31">
        <v>336.1</v>
      </c>
      <c r="H8" s="32">
        <v>364</v>
      </c>
      <c r="I8" s="1"/>
      <c r="J8" s="1"/>
      <c r="K8" s="1"/>
      <c r="L8" s="17"/>
    </row>
    <row r="9" spans="2:12" ht="19.5" customHeight="1">
      <c r="B9" s="7" t="s">
        <v>5</v>
      </c>
      <c r="C9" s="1"/>
      <c r="D9" s="31">
        <v>124.7</v>
      </c>
      <c r="E9" s="31">
        <v>244.1</v>
      </c>
      <c r="F9" s="31">
        <v>357.5</v>
      </c>
      <c r="G9" s="31">
        <v>355.2</v>
      </c>
      <c r="H9" s="32">
        <v>256</v>
      </c>
      <c r="I9" s="1"/>
      <c r="J9" s="1"/>
      <c r="K9" s="1"/>
      <c r="L9" s="17"/>
    </row>
    <row r="10" spans="2:12" ht="19.5" customHeight="1">
      <c r="B10" s="7" t="s">
        <v>6</v>
      </c>
      <c r="C10" s="1"/>
      <c r="D10" s="31">
        <v>25.3</v>
      </c>
      <c r="E10" s="31">
        <v>97.4</v>
      </c>
      <c r="F10" s="31">
        <v>88.3</v>
      </c>
      <c r="G10" s="31">
        <v>106.1</v>
      </c>
      <c r="H10" s="32">
        <v>85</v>
      </c>
      <c r="I10" s="1"/>
      <c r="J10" s="1"/>
      <c r="K10" s="1"/>
      <c r="L10" s="17"/>
    </row>
    <row r="11" spans="2:12" ht="19.5" customHeight="1">
      <c r="B11" s="7" t="s">
        <v>7</v>
      </c>
      <c r="C11" s="1"/>
      <c r="D11" s="31">
        <v>130.3</v>
      </c>
      <c r="E11" s="31">
        <v>252.1</v>
      </c>
      <c r="F11" s="31">
        <v>226.6</v>
      </c>
      <c r="G11" s="31">
        <v>214.6</v>
      </c>
      <c r="H11" s="32">
        <v>283</v>
      </c>
      <c r="I11" s="1"/>
      <c r="J11" s="1"/>
      <c r="K11" s="1"/>
      <c r="L11" s="17"/>
    </row>
    <row r="12" spans="2:12" s="8" customFormat="1" ht="19.5" customHeight="1">
      <c r="B12" s="1" t="s">
        <v>16</v>
      </c>
      <c r="C12" s="1"/>
      <c r="D12" s="33">
        <v>1318.8999999999999</v>
      </c>
      <c r="E12" s="33">
        <v>2524.9</v>
      </c>
      <c r="F12" s="33">
        <v>2644.6</v>
      </c>
      <c r="G12" s="33">
        <v>2569.4999999999995</v>
      </c>
      <c r="H12" s="33">
        <v>2343</v>
      </c>
      <c r="I12" s="1"/>
      <c r="J12" s="1"/>
      <c r="K12" s="1"/>
      <c r="L12" s="21"/>
    </row>
    <row r="13" spans="2:12" ht="19.5" customHeight="1">
      <c r="B13" s="40" t="s">
        <v>36</v>
      </c>
      <c r="C13" s="1"/>
      <c r="D13" s="41">
        <f>IF(ROUND(D$12-SUM(D$6:D$11),0)=0,"",D$12-SUM(D$6:D$11))</f>
      </c>
      <c r="E13" s="41">
        <f>IF(ROUND(E$12-SUM(E$6:E$11),0)=0,"",E$12-SUM(E$6:E$11))</f>
      </c>
      <c r="F13" s="41">
        <f>IF(ROUND(F$12-SUM(F$6:F$11),0)=0,"",F$12-SUM(F$6:F$11))</f>
      </c>
      <c r="G13" s="41">
        <f>IF(ROUND(G$12-SUM(G$6:G$11),0)=0,"",G$12-SUM(G$6:G$11))</f>
      </c>
      <c r="H13" s="41">
        <f>IF(ROUND(H$12-SUM(H$6:H$11),0)=0,"",H$12-SUM(H$6:H$11))</f>
      </c>
      <c r="I13" s="1"/>
      <c r="J13" s="1"/>
      <c r="K13" s="1"/>
      <c r="L13" s="17"/>
    </row>
    <row r="14" spans="9:12" ht="15.75" customHeight="1">
      <c r="I14" s="1"/>
      <c r="J14" s="1"/>
      <c r="K14" s="1"/>
      <c r="L14" s="15"/>
    </row>
    <row r="15" spans="2:12" ht="12.75">
      <c r="B15" s="6" t="s">
        <v>21</v>
      </c>
      <c r="I15" s="1"/>
      <c r="J15" s="1"/>
      <c r="K15" s="1"/>
      <c r="L15" s="15"/>
    </row>
    <row r="16" spans="2:12" ht="25.5" customHeight="1">
      <c r="B16" s="22"/>
      <c r="C16" s="22"/>
      <c r="D16" s="23" t="s">
        <v>40</v>
      </c>
      <c r="E16" s="23">
        <v>2020</v>
      </c>
      <c r="F16" s="23">
        <v>2019</v>
      </c>
      <c r="G16" s="23">
        <v>2018</v>
      </c>
      <c r="H16" s="23" t="s">
        <v>35</v>
      </c>
      <c r="I16" s="1"/>
      <c r="J16" s="1"/>
      <c r="K16" s="1"/>
      <c r="L16" s="16"/>
    </row>
    <row r="17" spans="2:12" ht="19.5" customHeight="1">
      <c r="B17" s="1" t="s">
        <v>25</v>
      </c>
      <c r="C17" s="1"/>
      <c r="D17" s="31">
        <v>655.7</v>
      </c>
      <c r="E17" s="31">
        <v>1315.7</v>
      </c>
      <c r="F17" s="31">
        <v>1517.7</v>
      </c>
      <c r="G17" s="31">
        <v>1428.7</v>
      </c>
      <c r="H17" s="32">
        <v>1298</v>
      </c>
      <c r="I17" s="1"/>
      <c r="J17" s="9"/>
      <c r="K17" s="1"/>
      <c r="L17" s="16"/>
    </row>
    <row r="18" spans="2:12" ht="19.5" customHeight="1">
      <c r="B18" s="1" t="s">
        <v>23</v>
      </c>
      <c r="C18" s="1"/>
      <c r="D18" s="31">
        <v>599.7</v>
      </c>
      <c r="E18" s="31">
        <v>1064.9</v>
      </c>
      <c r="F18" s="31">
        <v>1020.4</v>
      </c>
      <c r="G18" s="31">
        <v>1041.4</v>
      </c>
      <c r="H18" s="32">
        <v>972</v>
      </c>
      <c r="I18" s="1"/>
      <c r="J18" s="9"/>
      <c r="K18" s="1"/>
      <c r="L18" s="16"/>
    </row>
    <row r="19" spans="2:12" ht="19.5" customHeight="1">
      <c r="B19" s="1" t="s">
        <v>24</v>
      </c>
      <c r="C19" s="1"/>
      <c r="D19" s="31">
        <v>79</v>
      </c>
      <c r="E19" s="31">
        <v>174.6</v>
      </c>
      <c r="F19" s="31">
        <v>132.1</v>
      </c>
      <c r="G19" s="31">
        <v>131.7</v>
      </c>
      <c r="H19" s="32">
        <v>101</v>
      </c>
      <c r="I19" s="1"/>
      <c r="J19" s="9"/>
      <c r="K19" s="1"/>
      <c r="L19" s="16"/>
    </row>
    <row r="20" spans="2:12" ht="19.5" customHeight="1">
      <c r="B20" t="s">
        <v>19</v>
      </c>
      <c r="C20" s="1"/>
      <c r="D20" s="31">
        <v>-15.50000000000009</v>
      </c>
      <c r="E20" s="31">
        <v>-30.3</v>
      </c>
      <c r="F20" s="31">
        <v>-25.6</v>
      </c>
      <c r="G20" s="31">
        <v>-32.3</v>
      </c>
      <c r="H20" s="31">
        <v>-28</v>
      </c>
      <c r="I20" s="1"/>
      <c r="J20" s="9"/>
      <c r="K20" s="1"/>
      <c r="L20" s="18"/>
    </row>
    <row r="21" spans="2:12" s="8" customFormat="1" ht="19.5" customHeight="1">
      <c r="B21" s="1" t="s">
        <v>16</v>
      </c>
      <c r="D21" s="33">
        <v>1318.9</v>
      </c>
      <c r="E21" s="33">
        <v>2524.9</v>
      </c>
      <c r="F21" s="33">
        <v>2644.6</v>
      </c>
      <c r="G21" s="33">
        <v>2569.5</v>
      </c>
      <c r="H21" s="33">
        <v>2343</v>
      </c>
      <c r="I21" s="1"/>
      <c r="J21" s="1"/>
      <c r="K21" s="1"/>
      <c r="L21" s="21"/>
    </row>
    <row r="22" spans="2:12" ht="19.5" customHeight="1">
      <c r="B22" s="40" t="s">
        <v>36</v>
      </c>
      <c r="C22" s="1"/>
      <c r="D22" s="25">
        <f>IF(D21-SUM(D17:D20)=0,"",D21-SUM(D17:D20))</f>
      </c>
      <c r="E22" s="25">
        <f>IF(E21-SUM(E17:E20)=0,"",E21-SUM(E17:E20))</f>
      </c>
      <c r="F22" s="25">
        <f>IF(F21-SUM(F17:F20)=0,"",F21-SUM(F17:F20))</f>
      </c>
      <c r="G22" s="25">
        <f>IF(G21-SUM(G17:G20)=0,"",G21-SUM(G17:G20))</f>
      </c>
      <c r="H22" s="25">
        <f>IF(H21-SUM(H17:H20)=0,"",H21-SUM(H17:H20))</f>
      </c>
      <c r="I22" s="1"/>
      <c r="J22" s="1"/>
      <c r="K22" s="1"/>
      <c r="L22" s="1"/>
    </row>
    <row r="23" spans="2:8" ht="12.75">
      <c r="B23" s="29" t="s">
        <v>31</v>
      </c>
      <c r="D23" s="3">
        <f>IF(ROUND(+D$12-D$21,0)=0,"",+D$12-D$21)</f>
      </c>
      <c r="E23" s="3">
        <f>IF(ROUND(+E$12-E$21,0)=0,"",+E$12-E$21)</f>
      </c>
      <c r="F23" s="3">
        <f>IF(ROUND(+F$12-F$21,0)=0,"",+F$12-F$21)</f>
      </c>
      <c r="G23" s="3">
        <f>IF(ROUND(+G$12-G$21,0)=0,"",+G$12-G$21)</f>
      </c>
      <c r="H23" s="3">
        <f>IF(ROUND(+H$12-H$21,0)=0,"",+H$12-H$21)</f>
      </c>
    </row>
    <row r="25" ht="12.75">
      <c r="B25" s="6" t="s">
        <v>18</v>
      </c>
    </row>
    <row r="26" spans="2:7" ht="24.75" customHeight="1">
      <c r="B26" s="19" t="s">
        <v>15</v>
      </c>
      <c r="C26" s="20" t="s">
        <v>29</v>
      </c>
      <c r="D26" s="20" t="s">
        <v>28</v>
      </c>
      <c r="E26" s="19" t="s">
        <v>16</v>
      </c>
      <c r="F26" s="29" t="s">
        <v>33</v>
      </c>
      <c r="G26" s="29" t="s">
        <v>32</v>
      </c>
    </row>
    <row r="27" spans="2:7" ht="19.5" customHeight="1">
      <c r="B27" s="10" t="s">
        <v>35</v>
      </c>
      <c r="C27" s="43">
        <v>1094</v>
      </c>
      <c r="D27" s="43">
        <f>+E27-C27</f>
        <v>1249</v>
      </c>
      <c r="E27" s="43">
        <v>2343</v>
      </c>
      <c r="F27" s="28">
        <f>IF(E27-SUM(C27:D27)=0,"",E27-SUM(C27:D27))</f>
      </c>
      <c r="G27" s="42">
        <f>IF(ROUND(+$E27-INDEX($B$16:$H$21,6,MATCH($B27,$B$16:$H$16,0)),0)=0,"",+$E27-INDEX($B$16:$H$21,6,MATCH($B27,$B$16:$H$16,0)))</f>
      </c>
    </row>
    <row r="28" spans="2:7" ht="19.5" customHeight="1">
      <c r="B28" s="10">
        <v>2018</v>
      </c>
      <c r="C28" s="43">
        <v>1165.7</v>
      </c>
      <c r="D28" s="43">
        <f>+E28-C28</f>
        <v>1403.8</v>
      </c>
      <c r="E28" s="43">
        <v>2569.5</v>
      </c>
      <c r="F28" s="28">
        <f>IF(E28-SUM(C28:D28)=0,"",E28-SUM(C28:D28))</f>
      </c>
      <c r="G28" s="42">
        <f>IF(ROUND(+$E28-INDEX($B$16:$H$21,6,MATCH($B28,$B$16:$H$16,0)),0)=0,"",+$E28-INDEX($B$16:$H$21,6,MATCH($B28,$B$16:$H$16,0)))</f>
      </c>
    </row>
    <row r="29" spans="2:7" ht="19.5" customHeight="1">
      <c r="B29" s="10">
        <v>2019</v>
      </c>
      <c r="C29" s="43">
        <v>1265.9</v>
      </c>
      <c r="D29" s="43">
        <f>+E29-C29</f>
        <v>1378.7000000000007</v>
      </c>
      <c r="E29" s="43">
        <v>2644.600000000001</v>
      </c>
      <c r="F29" s="28">
        <f>IF(E29-SUM(C29:D29)=0,"",E29-SUM(C29:D29))</f>
      </c>
      <c r="G29" s="42">
        <f>IF(ROUND(+$E29-INDEX($B$16:$H$21,6,MATCH($B29,$B$16:$H$16,0)),0)=0,"",+$E29-INDEX($B$16:$H$21,6,MATCH($B29,$B$16:$H$16,0)))</f>
      </c>
    </row>
    <row r="30" spans="2:7" ht="19.5" customHeight="1">
      <c r="B30" s="10">
        <v>2020</v>
      </c>
      <c r="C30" s="43">
        <v>1260.8999999999999</v>
      </c>
      <c r="D30" s="43">
        <f>+E30-C30</f>
        <v>1263.9999999999993</v>
      </c>
      <c r="E30" s="43">
        <v>2524.899999999999</v>
      </c>
      <c r="F30" s="28">
        <f>IF(E30-SUM(C30:D30)=0,"",E30-SUM(C30:D30))</f>
      </c>
      <c r="G30" s="42">
        <f>IF(ROUND(+$E30-INDEX($B$16:$H$21,6,MATCH($B30,$B$16:$H$16,0)),0)=0,"",+$E30-INDEX($B$16:$H$21,6,MATCH($B30,$B$16:$H$16,0)))</f>
      </c>
    </row>
    <row r="31" spans="2:7" ht="19.5" customHeight="1">
      <c r="B31" s="10">
        <v>2021</v>
      </c>
      <c r="C31" s="43">
        <v>1318.9</v>
      </c>
      <c r="D31" s="43"/>
      <c r="E31" s="43">
        <v>1318.9</v>
      </c>
      <c r="F31" s="28">
        <f>IF(E31-SUM(C31:D31)=0,"",E31-SUM(C31:D31))</f>
      </c>
      <c r="G31" s="28">
        <f>IF(ROUND(+$E31-INDEX($B$16:$H$21,6,3),0)=0,"",+$E31-INDEX($B$16:$H$21,6,3))</f>
      </c>
    </row>
    <row r="32" spans="2:4" ht="19.5" customHeight="1">
      <c r="B32" s="40" t="s">
        <v>36</v>
      </c>
      <c r="C32" s="9"/>
      <c r="D32" s="9"/>
    </row>
    <row r="33" ht="19.5" customHeight="1"/>
    <row r="36" spans="2:6" ht="15" customHeight="1">
      <c r="B36" s="8" t="s">
        <v>8</v>
      </c>
      <c r="F36" s="15"/>
    </row>
    <row r="37" spans="2:6" ht="25.5" customHeight="1">
      <c r="B37" s="19" t="s">
        <v>15</v>
      </c>
      <c r="C37" s="20" t="s">
        <v>29</v>
      </c>
      <c r="D37" s="20" t="s">
        <v>28</v>
      </c>
      <c r="E37" s="19" t="s">
        <v>16</v>
      </c>
      <c r="F37" s="29" t="s">
        <v>33</v>
      </c>
    </row>
    <row r="38" spans="2:6" ht="19.5" customHeight="1">
      <c r="B38" s="1">
        <v>2017</v>
      </c>
      <c r="C38" s="9">
        <v>1414</v>
      </c>
      <c r="D38" s="9">
        <v>1494.5</v>
      </c>
      <c r="E38" s="9">
        <v>2908.5</v>
      </c>
      <c r="F38" s="25">
        <f>IF(E38-SUM(C38:D38)=0,"",E38-SUM(C38:D38))</f>
      </c>
    </row>
    <row r="39" spans="2:6" ht="19.5" customHeight="1">
      <c r="B39" s="1">
        <v>2018</v>
      </c>
      <c r="C39" s="9">
        <v>1555.1</v>
      </c>
      <c r="D39" s="9">
        <v>1811.4</v>
      </c>
      <c r="E39" s="9">
        <v>3366.5</v>
      </c>
      <c r="F39" s="25">
        <f>IF(E39-SUM(C39:D39)=0,"",E39-SUM(C39:D39))</f>
      </c>
    </row>
    <row r="40" spans="2:6" ht="19.5" customHeight="1">
      <c r="B40" s="10">
        <v>2019</v>
      </c>
      <c r="C40" s="9">
        <v>1304</v>
      </c>
      <c r="D40" s="9">
        <v>1737.7</v>
      </c>
      <c r="E40" s="9">
        <v>3041.7</v>
      </c>
      <c r="F40" s="25">
        <f>IF(E40-SUM(C40:D40)=0,"",E40-SUM(C40:D40))</f>
      </c>
    </row>
    <row r="41" spans="2:6" ht="19.5" customHeight="1">
      <c r="B41" s="10">
        <v>2020</v>
      </c>
      <c r="C41" s="9">
        <v>1186.4</v>
      </c>
      <c r="D41" s="9">
        <v>2218.6</v>
      </c>
      <c r="E41" s="12">
        <v>3405</v>
      </c>
      <c r="F41" s="25">
        <f>IF(E41-SUM(C41:D41)=0,"",E41-SUM(C41:D41))</f>
      </c>
    </row>
    <row r="42" spans="2:6" ht="19.5" customHeight="1">
      <c r="B42" s="10">
        <v>2021</v>
      </c>
      <c r="C42" s="9">
        <v>1530.6</v>
      </c>
      <c r="D42" s="9"/>
      <c r="E42" s="12">
        <v>1530.6</v>
      </c>
      <c r="F42" s="25"/>
    </row>
    <row r="43" spans="2:5" ht="19.5" customHeight="1">
      <c r="B43" s="1"/>
      <c r="C43" s="3"/>
      <c r="D43" s="9"/>
      <c r="E43" s="9"/>
    </row>
    <row r="44" spans="2:5" ht="19.5" customHeight="1">
      <c r="B44" s="1"/>
      <c r="C44" s="3"/>
      <c r="E44" s="3"/>
    </row>
    <row r="45" ht="15" customHeight="1">
      <c r="E45" s="3"/>
    </row>
    <row r="46" ht="15" customHeight="1"/>
    <row r="47" ht="15" customHeight="1"/>
    <row r="48" spans="2:6" ht="15" customHeight="1">
      <c r="B48" s="8" t="s">
        <v>9</v>
      </c>
      <c r="F48" s="15"/>
    </row>
    <row r="49" spans="2:3" ht="25.5" customHeight="1">
      <c r="B49" s="19" t="s">
        <v>15</v>
      </c>
      <c r="C49" s="19" t="s">
        <v>16</v>
      </c>
    </row>
    <row r="50" spans="2:3" ht="19.5" customHeight="1">
      <c r="B50" s="10">
        <v>2017</v>
      </c>
      <c r="C50" s="9">
        <v>3495.2</v>
      </c>
    </row>
    <row r="51" spans="2:3" ht="19.5" customHeight="1">
      <c r="B51" s="10">
        <v>2018</v>
      </c>
      <c r="C51" s="9">
        <v>4292.2</v>
      </c>
    </row>
    <row r="52" spans="2:3" ht="19.5" customHeight="1">
      <c r="B52" s="10">
        <v>2019</v>
      </c>
      <c r="C52" s="9">
        <v>4722</v>
      </c>
    </row>
    <row r="53" spans="2:3" ht="19.5" customHeight="1">
      <c r="B53" s="10">
        <v>2020</v>
      </c>
      <c r="C53" s="9">
        <v>5306.3</v>
      </c>
    </row>
    <row r="54" spans="2:3" ht="19.5" customHeight="1">
      <c r="B54" s="10" t="s">
        <v>40</v>
      </c>
      <c r="C54" s="9">
        <v>5528.2</v>
      </c>
    </row>
    <row r="55" spans="2:3" ht="19.5" customHeight="1">
      <c r="B55" s="1"/>
      <c r="C55" s="3"/>
    </row>
    <row r="56" spans="2:3" ht="19.5" customHeight="1">
      <c r="B56" s="1"/>
      <c r="C56" s="3"/>
    </row>
    <row r="57" ht="15" customHeight="1"/>
    <row r="58" ht="15" customHeight="1"/>
    <row r="59" ht="15" customHeight="1"/>
    <row r="60" ht="15" customHeight="1">
      <c r="B60" s="8" t="s">
        <v>10</v>
      </c>
    </row>
    <row r="61" spans="2:5" ht="26.25" customHeight="1">
      <c r="B61" s="19" t="s">
        <v>15</v>
      </c>
      <c r="C61" s="19" t="s">
        <v>0</v>
      </c>
      <c r="D61" s="20" t="s">
        <v>1</v>
      </c>
      <c r="E61" s="20" t="s">
        <v>26</v>
      </c>
    </row>
    <row r="62" spans="2:5" ht="19.5" customHeight="1">
      <c r="B62" s="10">
        <v>2017</v>
      </c>
      <c r="C62" s="9">
        <v>35</v>
      </c>
      <c r="D62" s="1">
        <v>14</v>
      </c>
      <c r="E62" s="1">
        <v>36</v>
      </c>
    </row>
    <row r="63" spans="2:5" ht="19.5" customHeight="1">
      <c r="B63" s="10">
        <v>2018</v>
      </c>
      <c r="C63" s="9">
        <v>36</v>
      </c>
      <c r="D63" s="1">
        <v>16</v>
      </c>
      <c r="E63" s="1">
        <v>37</v>
      </c>
    </row>
    <row r="64" spans="2:5" ht="19.5" customHeight="1">
      <c r="B64" s="10">
        <v>2019</v>
      </c>
      <c r="C64" s="34">
        <v>32</v>
      </c>
      <c r="D64" s="35">
        <v>26</v>
      </c>
      <c r="E64" s="35">
        <v>34</v>
      </c>
    </row>
    <row r="65" spans="2:5" ht="19.5" customHeight="1">
      <c r="B65" s="10">
        <v>2020</v>
      </c>
      <c r="C65" s="34">
        <v>35</v>
      </c>
      <c r="D65" s="35">
        <v>17</v>
      </c>
      <c r="E65" s="35">
        <v>35</v>
      </c>
    </row>
    <row r="66" spans="2:5" ht="19.5" customHeight="1">
      <c r="B66" s="10" t="s">
        <v>40</v>
      </c>
      <c r="C66" s="34">
        <v>31</v>
      </c>
      <c r="D66" s="35">
        <v>4</v>
      </c>
      <c r="E66" s="35">
        <v>30</v>
      </c>
    </row>
    <row r="67" spans="2:3" ht="15" customHeight="1">
      <c r="B67" s="4"/>
      <c r="C67" s="3"/>
    </row>
    <row r="68" spans="2:3" ht="15" customHeight="1">
      <c r="B68" s="4"/>
      <c r="C68" s="3"/>
    </row>
    <row r="69" ht="15" customHeight="1"/>
    <row r="70" ht="15" customHeight="1"/>
    <row r="71" ht="15" customHeight="1"/>
    <row r="73" spans="2:6" ht="15" customHeight="1">
      <c r="B73" s="8" t="s">
        <v>11</v>
      </c>
      <c r="F73" s="15"/>
    </row>
    <row r="74" spans="2:6" ht="25.5" customHeight="1">
      <c r="B74" s="19" t="s">
        <v>15</v>
      </c>
      <c r="C74" s="20" t="s">
        <v>29</v>
      </c>
      <c r="D74" s="20" t="s">
        <v>28</v>
      </c>
      <c r="E74" s="19" t="s">
        <v>16</v>
      </c>
      <c r="F74" s="29" t="s">
        <v>33</v>
      </c>
    </row>
    <row r="75" spans="2:6" ht="19.5" customHeight="1">
      <c r="B75" s="10">
        <v>2017</v>
      </c>
      <c r="C75" s="11">
        <v>101.7</v>
      </c>
      <c r="D75" s="11">
        <v>83.3</v>
      </c>
      <c r="E75" s="11">
        <v>185</v>
      </c>
      <c r="F75" s="25">
        <f>IF(E75-SUM(C75:D75)=0,"",E75-SUM(C75:D75))</f>
      </c>
    </row>
    <row r="76" spans="2:6" ht="19.5" customHeight="1">
      <c r="B76" s="10" t="s">
        <v>30</v>
      </c>
      <c r="C76" s="11">
        <v>47.4</v>
      </c>
      <c r="D76" s="11">
        <v>71.6</v>
      </c>
      <c r="E76" s="11">
        <v>119</v>
      </c>
      <c r="F76" s="25">
        <f>IF(E76-SUM(C76:D76)=0,"",E76-SUM(C76:D76))</f>
      </c>
    </row>
    <row r="77" spans="2:6" ht="19.5" customHeight="1">
      <c r="B77" s="10">
        <v>2019</v>
      </c>
      <c r="C77" s="11">
        <v>9.1</v>
      </c>
      <c r="D77" s="11">
        <v>101.6</v>
      </c>
      <c r="E77" s="11">
        <v>110.69999999999999</v>
      </c>
      <c r="F77" s="25">
        <f>IF(E77-SUM(C77:D77)=0,"",E77-SUM(C77:D77))</f>
      </c>
    </row>
    <row r="78" spans="2:6" ht="19.5" customHeight="1">
      <c r="B78" s="10" t="s">
        <v>37</v>
      </c>
      <c r="C78" s="11">
        <v>72.4</v>
      </c>
      <c r="D78" s="11">
        <v>67.4</v>
      </c>
      <c r="E78" s="11">
        <v>139.8</v>
      </c>
      <c r="F78" s="25">
        <f>IF(E78-SUM(C78:D78)=0,"",E78-SUM(C78:D78))</f>
      </c>
    </row>
    <row r="79" spans="2:6" ht="19.5" customHeight="1">
      <c r="B79" s="10">
        <v>2021</v>
      </c>
      <c r="C79" s="11">
        <v>97</v>
      </c>
      <c r="D79" s="11"/>
      <c r="E79" s="11">
        <v>97</v>
      </c>
      <c r="F79" s="25">
        <f>IF(E79-SUM(C79:D79)=0,"",E79-SUM(C79:D79))</f>
      </c>
    </row>
    <row r="80" ht="19.5" customHeight="1">
      <c r="B80" s="40" t="s">
        <v>38</v>
      </c>
    </row>
    <row r="81" spans="2:7" ht="19.5" customHeight="1">
      <c r="B81" s="38"/>
      <c r="C81" s="39"/>
      <c r="D81" s="39"/>
      <c r="E81" s="39"/>
      <c r="F81" s="26"/>
      <c r="G81" s="2" t="s">
        <v>2</v>
      </c>
    </row>
    <row r="82" ht="15" customHeight="1"/>
    <row r="83" ht="15" customHeight="1"/>
    <row r="84" ht="15" customHeight="1">
      <c r="G84" s="2" t="s">
        <v>2</v>
      </c>
    </row>
    <row r="85" ht="15" customHeight="1">
      <c r="F85" s="15"/>
    </row>
    <row r="86" ht="25.5" customHeight="1">
      <c r="B86" s="8" t="s">
        <v>12</v>
      </c>
    </row>
    <row r="87" spans="2:6" ht="19.5" customHeight="1">
      <c r="B87" s="19" t="s">
        <v>15</v>
      </c>
      <c r="C87" s="20" t="s">
        <v>29</v>
      </c>
      <c r="D87" s="20" t="s">
        <v>28</v>
      </c>
      <c r="E87" s="19" t="s">
        <v>16</v>
      </c>
      <c r="F87" s="29" t="s">
        <v>33</v>
      </c>
    </row>
    <row r="88" spans="2:6" ht="19.5" customHeight="1">
      <c r="B88" s="10">
        <v>2017</v>
      </c>
      <c r="C88" s="11">
        <v>75.1</v>
      </c>
      <c r="D88" s="11">
        <v>74.9</v>
      </c>
      <c r="E88" s="11">
        <v>150</v>
      </c>
      <c r="F88" s="25">
        <f>IF(E88-SUM(C88:D88)=0,"",E88-SUM(C88:D88))</f>
      </c>
    </row>
    <row r="89" spans="2:6" ht="19.5" customHeight="1">
      <c r="B89" s="10" t="s">
        <v>30</v>
      </c>
      <c r="C89" s="11">
        <v>34.5</v>
      </c>
      <c r="D89" s="11">
        <v>48.3</v>
      </c>
      <c r="E89" s="11">
        <v>82.8</v>
      </c>
      <c r="F89" s="25">
        <f>IF(E89-SUM(C89:D89)=0,"",E89-SUM(C89:D89))</f>
      </c>
    </row>
    <row r="90" spans="2:6" ht="19.5" customHeight="1">
      <c r="B90" s="10">
        <v>2019</v>
      </c>
      <c r="C90" s="11">
        <v>1.3</v>
      </c>
      <c r="D90" s="11">
        <v>73.6</v>
      </c>
      <c r="E90" s="11">
        <v>74.89999999999999</v>
      </c>
      <c r="F90" s="25">
        <f>IF(E90-SUM(C90:D90)=0,"",E90-SUM(C90:D90))</f>
      </c>
    </row>
    <row r="91" spans="2:6" ht="19.5" customHeight="1">
      <c r="B91" s="10" t="s">
        <v>37</v>
      </c>
      <c r="C91" s="11">
        <v>47.6</v>
      </c>
      <c r="D91" s="11">
        <v>42.9</v>
      </c>
      <c r="E91" s="11">
        <v>90.5</v>
      </c>
      <c r="F91" s="25">
        <f>IF(E91-SUM(C91:D91)=0,"",E91-SUM(C91:D91))</f>
      </c>
    </row>
    <row r="92" spans="2:7" ht="19.5" customHeight="1">
      <c r="B92" s="10">
        <v>2021</v>
      </c>
      <c r="C92" s="11">
        <v>72.3</v>
      </c>
      <c r="D92" s="11"/>
      <c r="E92" s="11">
        <v>72.3</v>
      </c>
      <c r="F92" s="25">
        <f>IF(E92-SUM(C92:D92)=0,"",E92-SUM(C92:D92))</f>
      </c>
      <c r="G92" s="27"/>
    </row>
    <row r="93" spans="2:5" ht="19.5" customHeight="1">
      <c r="B93" s="40" t="s">
        <v>38</v>
      </c>
      <c r="D93" s="5"/>
      <c r="E93" s="5"/>
    </row>
    <row r="94" spans="2:6" ht="15" customHeight="1">
      <c r="B94" s="1"/>
      <c r="F94" s="26"/>
    </row>
    <row r="95" spans="2:6" ht="15" customHeight="1">
      <c r="B95" s="38"/>
      <c r="C95" s="39"/>
      <c r="D95" s="39"/>
      <c r="E95" s="39"/>
      <c r="F95" s="15"/>
    </row>
    <row r="96" ht="26.25" customHeight="1"/>
    <row r="97" ht="19.5" customHeight="1">
      <c r="B97" s="8" t="s">
        <v>13</v>
      </c>
    </row>
    <row r="98" spans="2:6" ht="19.5" customHeight="1">
      <c r="B98" s="19" t="s">
        <v>15</v>
      </c>
      <c r="C98" s="19" t="s">
        <v>17</v>
      </c>
      <c r="D98" s="20" t="s">
        <v>27</v>
      </c>
      <c r="E98" s="19" t="s">
        <v>16</v>
      </c>
      <c r="F98" s="30" t="s">
        <v>34</v>
      </c>
    </row>
    <row r="99" spans="2:6" ht="19.5" customHeight="1">
      <c r="B99" s="10">
        <v>2017</v>
      </c>
      <c r="C99" s="25">
        <v>20.1</v>
      </c>
      <c r="D99" s="25">
        <v>334.59999999999997</v>
      </c>
      <c r="E99" s="25">
        <v>354.7</v>
      </c>
      <c r="F99" s="25">
        <f>IF(E99-SUM(C99:D99)=0,"",E99-SUM(C99:D99))</f>
      </c>
    </row>
    <row r="100" spans="2:6" ht="19.5" customHeight="1">
      <c r="B100" s="10">
        <v>2018</v>
      </c>
      <c r="C100" s="25">
        <v>17</v>
      </c>
      <c r="D100" s="25">
        <v>177.8</v>
      </c>
      <c r="E100" s="25">
        <v>194.8</v>
      </c>
      <c r="F100" s="25">
        <f>IF(E100-SUM(C100:D100)=0,"",E100-SUM(C100:D100))</f>
      </c>
    </row>
    <row r="101" spans="2:6" ht="19.5" customHeight="1">
      <c r="B101" s="10">
        <v>2019</v>
      </c>
      <c r="C101" s="37">
        <v>19.9</v>
      </c>
      <c r="D101" s="37">
        <v>228.1</v>
      </c>
      <c r="E101" s="37">
        <v>248</v>
      </c>
      <c r="F101" s="25">
        <f>IF(E101-SUM(C101:D101)=0,"",E101-SUM(C101:D101))</f>
      </c>
    </row>
    <row r="102" spans="2:6" ht="19.5" customHeight="1">
      <c r="B102" s="10">
        <v>2020</v>
      </c>
      <c r="C102" s="37">
        <v>9</v>
      </c>
      <c r="D102" s="37">
        <v>232</v>
      </c>
      <c r="E102" s="37">
        <v>241</v>
      </c>
      <c r="F102" s="25">
        <f>IF(E102-SUM(C102:D102)=0,"",E102-SUM(C102:D102))</f>
      </c>
    </row>
    <row r="103" spans="2:6" ht="19.5" customHeight="1">
      <c r="B103" s="10" t="s">
        <v>40</v>
      </c>
      <c r="C103" s="37">
        <v>5.7</v>
      </c>
      <c r="D103" s="37">
        <v>184.70000000000002</v>
      </c>
      <c r="E103" s="37">
        <v>190.4</v>
      </c>
      <c r="F103" s="25">
        <f>IF(E103-SUM(C103:D103)=0,"",E103-SUM(C103:D103))</f>
      </c>
    </row>
    <row r="104" ht="15" customHeight="1">
      <c r="B104" s="1"/>
    </row>
    <row r="105" ht="15" customHeight="1"/>
    <row r="106" spans="3:4" ht="15" customHeight="1">
      <c r="C106" s="37"/>
      <c r="D106" s="37"/>
    </row>
    <row r="107" spans="4:6" ht="15" customHeight="1">
      <c r="D107" s="1"/>
      <c r="F107" s="15"/>
    </row>
    <row r="108" ht="28.5" customHeight="1">
      <c r="H108" s="2" t="s">
        <v>2</v>
      </c>
    </row>
    <row r="109" ht="19.5" customHeight="1">
      <c r="B109" s="8" t="s">
        <v>14</v>
      </c>
    </row>
    <row r="110" spans="2:6" ht="19.5" customHeight="1">
      <c r="B110" s="19" t="s">
        <v>15</v>
      </c>
      <c r="C110" s="20" t="s">
        <v>29</v>
      </c>
      <c r="D110" s="20" t="s">
        <v>28</v>
      </c>
      <c r="E110" s="19" t="s">
        <v>16</v>
      </c>
      <c r="F110" s="30" t="s">
        <v>34</v>
      </c>
    </row>
    <row r="111" spans="2:6" ht="19.5" customHeight="1">
      <c r="B111" s="10">
        <v>2017</v>
      </c>
      <c r="C111" s="11">
        <v>198.5</v>
      </c>
      <c r="D111" s="11">
        <v>203.5</v>
      </c>
      <c r="E111" s="11">
        <v>402</v>
      </c>
      <c r="F111" s="25">
        <f>IF(E111-SUM(C111:D111)=0,"",E111-SUM(C111:D111))</f>
      </c>
    </row>
    <row r="112" spans="2:6" ht="19.5" customHeight="1">
      <c r="B112" s="10">
        <v>2018</v>
      </c>
      <c r="C112" s="1">
        <v>137.8</v>
      </c>
      <c r="D112" s="11">
        <v>144.7</v>
      </c>
      <c r="E112" s="11">
        <v>282.5</v>
      </c>
      <c r="F112" s="25">
        <f>IF(E112-SUM(C112:D112)=0,"",E112-SUM(C112:D112))</f>
      </c>
    </row>
    <row r="113" spans="2:6" ht="19.5" customHeight="1">
      <c r="B113" s="10">
        <v>2019</v>
      </c>
      <c r="C113" s="1">
        <v>127.9</v>
      </c>
      <c r="D113" s="11">
        <v>212.1</v>
      </c>
      <c r="E113" s="11">
        <v>340</v>
      </c>
      <c r="F113" s="25">
        <f>IF(E113-SUM(C113:D113)=0,"",E113-SUM(C113:D113))</f>
      </c>
    </row>
    <row r="114" spans="2:6" ht="19.5" customHeight="1">
      <c r="B114" s="10" t="s">
        <v>37</v>
      </c>
      <c r="C114" s="35">
        <v>179.4</v>
      </c>
      <c r="D114" s="36">
        <v>175.5</v>
      </c>
      <c r="E114" s="36">
        <v>354.9</v>
      </c>
      <c r="F114" s="25">
        <f>IF(E114-SUM(C114:D114)=0,"",E114-SUM(C114:D114))</f>
      </c>
    </row>
    <row r="115" spans="2:6" ht="19.5" customHeight="1">
      <c r="B115" s="10">
        <v>2021</v>
      </c>
      <c r="C115" s="35">
        <v>201.4</v>
      </c>
      <c r="D115" s="36"/>
      <c r="E115" s="36">
        <v>201.4</v>
      </c>
      <c r="F115" s="25">
        <f>IF(E115-SUM(C115:D115)=0,"",E115-SUM(C115:D115))</f>
      </c>
    </row>
    <row r="116" ht="12.75">
      <c r="B116" s="40" t="s">
        <v>38</v>
      </c>
    </row>
  </sheetData>
  <sheetProtection/>
  <printOptions/>
  <pageMargins left="0.25" right="0.25" top="0.25" bottom="0.25" header="0" footer="0"/>
  <pageSetup fitToHeight="1" fitToWidth="1" horizontalDpi="600" verticalDpi="600" orientation="portrait" paperSize="8" scale="53" r:id="rId2"/>
  <rowBreaks count="3" manualBreakCount="3">
    <brk id="35" max="255" man="1"/>
    <brk id="70" min="1" max="15" man="1"/>
    <brk id="94" max="255" man="1"/>
  </rowBreaks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Royal Boskalis Westminster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 Boskalis</dc:creator>
  <cp:keywords/>
  <dc:description/>
  <cp:lastModifiedBy>Buijs, Glenn</cp:lastModifiedBy>
  <cp:lastPrinted>2021-03-03T08:41:59Z</cp:lastPrinted>
  <dcterms:created xsi:type="dcterms:W3CDTF">2005-08-04T06:37:12Z</dcterms:created>
  <dcterms:modified xsi:type="dcterms:W3CDTF">2021-08-17T14:24:54Z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Hendriks, Sjoerd</vt:lpwstr>
  </property>
  <property fmtid="{D5CDD505-2E9C-101B-9397-08002B2CF9AE}" pid="3" name="display_urn:schemas-microsoft-com:office:office#Author">
    <vt:lpwstr>Office 365 System Account</vt:lpwstr>
  </property>
</Properties>
</file>